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ralph.zulehner\Desktop\"/>
    </mc:Choice>
  </mc:AlternateContent>
  <xr:revisionPtr revIDLastSave="0" documentId="13_ncr:1_{440550E5-5AD9-4806-BBB3-62448F2D809E}" xr6:coauthVersionLast="47" xr6:coauthVersionMax="47" xr10:uidLastSave="{00000000-0000-0000-0000-000000000000}"/>
  <bookViews>
    <workbookView xWindow="-120" yWindow="-16320" windowWidth="29040" windowHeight="15720" xr2:uid="{38779934-960C-4079-A610-E593AD7E3103}"/>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Ausgangsbasis!$B$1:$I$43</definedName>
    <definedName name="_xlnm.Print_Area" localSheetId="1">Eingabemaske!$A$1:$N$14</definedName>
    <definedName name="_xlnm.Print_Area" localSheetId="2">Gebäudeinventar!$B$1:$I$49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 l="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7" i="1"/>
  <c r="Q6" i="1"/>
  <c r="D6" i="1" l="1"/>
  <c r="D7" i="1"/>
  <c r="D8" i="1"/>
  <c r="D9" i="1"/>
  <c r="D10" i="1"/>
  <c r="D11" i="1"/>
  <c r="N7" i="1"/>
  <c r="N8" i="1"/>
  <c r="N9" i="1"/>
  <c r="N10" i="1"/>
  <c r="N11" i="1"/>
  <c r="F10" i="4" l="1"/>
  <c r="T18" i="1" l="1"/>
  <c r="U18" i="1" s="1"/>
  <c r="V18" i="1" s="1"/>
  <c r="D19" i="1" l="1"/>
  <c r="D20" i="1"/>
  <c r="D21" i="1"/>
  <c r="D22" i="1"/>
  <c r="D23" i="1"/>
  <c r="D24" i="1"/>
  <c r="D25" i="1"/>
  <c r="D26" i="1"/>
  <c r="D27" i="1"/>
  <c r="D28" i="1"/>
  <c r="D29" i="1"/>
  <c r="D30" i="1"/>
  <c r="D31" i="1"/>
  <c r="D32" i="1"/>
  <c r="D33" i="1"/>
  <c r="D34" i="1"/>
  <c r="D35" i="1"/>
  <c r="D36" i="1"/>
  <c r="D37" i="1"/>
  <c r="D38" i="1"/>
  <c r="D14" i="1"/>
  <c r="D15" i="1"/>
  <c r="D16" i="1"/>
  <c r="D17" i="1"/>
  <c r="D18" i="1"/>
  <c r="D13" i="1"/>
  <c r="D12" i="1"/>
  <c r="B20" i="5"/>
  <c r="D20" i="5"/>
  <c r="F20" i="5"/>
  <c r="B21" i="5"/>
  <c r="B22" i="5"/>
  <c r="D22" i="5"/>
  <c r="F22" i="5"/>
  <c r="B23" i="5"/>
  <c r="B24" i="5"/>
  <c r="D24" i="5"/>
  <c r="F24" i="5"/>
  <c r="B25" i="5"/>
  <c r="B26" i="5"/>
  <c r="D26" i="5"/>
  <c r="F26" i="5"/>
  <c r="B27" i="5"/>
  <c r="B28" i="5"/>
  <c r="D28" i="5"/>
  <c r="F28" i="5"/>
  <c r="B29" i="5"/>
  <c r="B30" i="5"/>
  <c r="D30" i="5"/>
  <c r="F30" i="5"/>
  <c r="B31" i="5"/>
  <c r="B32" i="5"/>
  <c r="D32" i="5"/>
  <c r="F32" i="5"/>
  <c r="B33" i="5"/>
  <c r="B34" i="5"/>
  <c r="D34" i="5"/>
  <c r="F34" i="5"/>
  <c r="B35" i="5"/>
  <c r="D18" i="5"/>
  <c r="F18" i="5"/>
  <c r="B44" i="4"/>
  <c r="B43" i="4"/>
  <c r="B42" i="4"/>
  <c r="N36" i="1"/>
  <c r="N37" i="1"/>
  <c r="N38" i="1"/>
  <c r="O36" i="1"/>
  <c r="O37" i="1"/>
  <c r="O38" i="1"/>
  <c r="F36" i="1"/>
  <c r="F37" i="1"/>
  <c r="F38" i="1"/>
  <c r="H36" i="1"/>
  <c r="H37" i="1"/>
  <c r="H38" i="1"/>
  <c r="T36" i="1"/>
  <c r="T37" i="1"/>
  <c r="T38" i="1"/>
  <c r="U36" i="1"/>
  <c r="V36" i="1" s="1"/>
  <c r="U37" i="1"/>
  <c r="V37" i="1" s="1"/>
  <c r="U38" i="1"/>
  <c r="V38" i="1" s="1"/>
  <c r="A7" i="1"/>
  <c r="A8" i="1" s="1"/>
  <c r="A9" i="1" l="1"/>
  <c r="A10" i="1" s="1"/>
  <c r="X36" i="1"/>
  <c r="X37" i="1"/>
  <c r="X38" i="1"/>
  <c r="A11" i="1" l="1"/>
  <c r="A12" i="1" l="1"/>
  <c r="A13" i="1" l="1"/>
  <c r="A14" i="1" l="1"/>
  <c r="A15" i="1" s="1"/>
  <c r="A16" i="1" l="1"/>
  <c r="A17" i="1" s="1"/>
  <c r="B9" i="5"/>
  <c r="B10" i="4"/>
  <c r="N14" i="1"/>
  <c r="N15" i="1"/>
  <c r="N16" i="1"/>
  <c r="N17" i="1"/>
  <c r="N18" i="1"/>
  <c r="N19" i="1"/>
  <c r="N20" i="1"/>
  <c r="N21" i="1"/>
  <c r="N22" i="1"/>
  <c r="N23" i="1"/>
  <c r="N24" i="1"/>
  <c r="N25" i="1"/>
  <c r="N26" i="1"/>
  <c r="N27" i="1"/>
  <c r="N28" i="1"/>
  <c r="N29" i="1"/>
  <c r="N30" i="1"/>
  <c r="N31" i="1"/>
  <c r="N32" i="1"/>
  <c r="N33" i="1"/>
  <c r="N34" i="1"/>
  <c r="N35" i="1"/>
  <c r="C6" i="5"/>
  <c r="C6" i="4"/>
  <c r="F16" i="1"/>
  <c r="F14" i="1"/>
  <c r="B19" i="5"/>
  <c r="B18" i="5"/>
  <c r="B17" i="5"/>
  <c r="I9" i="5"/>
  <c r="H9" i="5"/>
  <c r="G9" i="5"/>
  <c r="F9" i="5"/>
  <c r="E9" i="5"/>
  <c r="D9" i="5"/>
  <c r="C9" i="5"/>
  <c r="D4" i="5"/>
  <c r="C4" i="5"/>
  <c r="C3" i="5"/>
  <c r="D2" i="5"/>
  <c r="C2" i="5"/>
  <c r="B8" i="5" s="1"/>
  <c r="C1" i="5"/>
  <c r="A18" i="1" l="1"/>
  <c r="A19" i="1" s="1"/>
  <c r="A20" i="1" s="1"/>
  <c r="U10" i="1"/>
  <c r="V10" i="1" s="1"/>
  <c r="U13" i="1"/>
  <c r="V13" i="1" s="1"/>
  <c r="U14" i="1"/>
  <c r="V14" i="1" s="1"/>
  <c r="U15" i="1"/>
  <c r="V15" i="1" s="1"/>
  <c r="U16" i="1"/>
  <c r="V16" i="1" s="1"/>
  <c r="U17" i="1"/>
  <c r="V17" i="1" s="1"/>
  <c r="U19" i="1"/>
  <c r="V19" i="1" s="1"/>
  <c r="U20" i="1"/>
  <c r="V20" i="1" s="1"/>
  <c r="U21" i="1"/>
  <c r="V21" i="1" s="1"/>
  <c r="U22" i="1"/>
  <c r="V22" i="1" s="1"/>
  <c r="U23" i="1"/>
  <c r="V23" i="1" s="1"/>
  <c r="U24" i="1"/>
  <c r="V24" i="1" s="1"/>
  <c r="U25" i="1"/>
  <c r="V25" i="1" s="1"/>
  <c r="U26" i="1"/>
  <c r="V26" i="1" s="1"/>
  <c r="U27" i="1"/>
  <c r="V27" i="1" s="1"/>
  <c r="U28" i="1"/>
  <c r="V28" i="1" s="1"/>
  <c r="U29" i="1"/>
  <c r="V29" i="1" s="1"/>
  <c r="U30" i="1"/>
  <c r="V30" i="1" s="1"/>
  <c r="U31" i="1"/>
  <c r="V31" i="1" s="1"/>
  <c r="U32" i="1"/>
  <c r="V32" i="1" s="1"/>
  <c r="U33" i="1"/>
  <c r="V33" i="1" s="1"/>
  <c r="U34" i="1"/>
  <c r="V34" i="1" s="1"/>
  <c r="U35" i="1"/>
  <c r="V35" i="1" s="1"/>
  <c r="T6" i="1"/>
  <c r="U6" i="1" s="1"/>
  <c r="T7" i="1"/>
  <c r="U7" i="1" s="1"/>
  <c r="V7" i="1" s="1"/>
  <c r="T8" i="1"/>
  <c r="U8" i="1" s="1"/>
  <c r="V8" i="1" s="1"/>
  <c r="T9" i="1"/>
  <c r="U9" i="1" s="1"/>
  <c r="V9" i="1" s="1"/>
  <c r="T10" i="1"/>
  <c r="T11" i="1"/>
  <c r="U11" i="1" s="1"/>
  <c r="V11" i="1" s="1"/>
  <c r="T12" i="1"/>
  <c r="U12" i="1" s="1"/>
  <c r="V12" i="1" s="1"/>
  <c r="T13" i="1"/>
  <c r="T14" i="1"/>
  <c r="T15" i="1"/>
  <c r="T16" i="1"/>
  <c r="T17" i="1"/>
  <c r="T19" i="1"/>
  <c r="T20" i="1"/>
  <c r="T21" i="1"/>
  <c r="T22" i="1"/>
  <c r="T23" i="1"/>
  <c r="T24" i="1"/>
  <c r="T25" i="1"/>
  <c r="T26" i="1"/>
  <c r="T27" i="1"/>
  <c r="T28" i="1"/>
  <c r="T29" i="1"/>
  <c r="T30" i="1"/>
  <c r="T31" i="1"/>
  <c r="T32" i="1"/>
  <c r="T33" i="1"/>
  <c r="T34" i="1"/>
  <c r="T35" i="1"/>
  <c r="A21" i="1" l="1"/>
  <c r="A22" i="1" s="1"/>
  <c r="A23" i="1" s="1"/>
  <c r="A24" i="1" s="1"/>
  <c r="A25" i="1" s="1"/>
  <c r="A26" i="1" s="1"/>
  <c r="A27" i="1" s="1"/>
  <c r="A28" i="1" s="1"/>
  <c r="A29" i="1" s="1"/>
  <c r="A30" i="1" s="1"/>
  <c r="A31" i="1" s="1"/>
  <c r="A32" i="1" s="1"/>
  <c r="A33" i="1" s="1"/>
  <c r="A34" i="1" s="1"/>
  <c r="A35" i="1" s="1"/>
  <c r="C3" i="4"/>
  <c r="C1" i="4"/>
  <c r="D4" i="4"/>
  <c r="C4" i="4"/>
  <c r="C2" i="4"/>
  <c r="B8" i="4" s="1"/>
  <c r="D2" i="4"/>
  <c r="O6" i="1"/>
  <c r="O7" i="1"/>
  <c r="O8" i="1"/>
  <c r="X8" i="1" s="1"/>
  <c r="O10" i="1"/>
  <c r="X10" i="1" s="1"/>
  <c r="O14" i="1"/>
  <c r="O15" i="1"/>
  <c r="O16" i="1"/>
  <c r="O17" i="1"/>
  <c r="O18" i="1"/>
  <c r="X18" i="1" s="1"/>
  <c r="O19" i="1"/>
  <c r="X19" i="1" s="1"/>
  <c r="O20" i="1"/>
  <c r="X20" i="1" s="1"/>
  <c r="O21" i="1"/>
  <c r="O22" i="1"/>
  <c r="X22" i="1" s="1"/>
  <c r="O23" i="1"/>
  <c r="X23" i="1" s="1"/>
  <c r="O24" i="1"/>
  <c r="X24" i="1" s="1"/>
  <c r="O25" i="1"/>
  <c r="X25" i="1" s="1"/>
  <c r="O26" i="1"/>
  <c r="O27" i="1"/>
  <c r="O28" i="1"/>
  <c r="O29" i="1"/>
  <c r="X29" i="1" s="1"/>
  <c r="O30" i="1"/>
  <c r="X30" i="1" s="1"/>
  <c r="O31" i="1"/>
  <c r="X31" i="1" s="1"/>
  <c r="O32" i="1"/>
  <c r="X32" i="1" s="1"/>
  <c r="O33" i="1"/>
  <c r="X33" i="1" s="1"/>
  <c r="O34" i="1"/>
  <c r="O35" i="1"/>
  <c r="D10" i="4"/>
  <c r="H10" i="4"/>
  <c r="G10" i="4"/>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F6" i="1"/>
  <c r="F7" i="1"/>
  <c r="F8" i="1"/>
  <c r="F9" i="1"/>
  <c r="F10" i="1"/>
  <c r="F11" i="1"/>
  <c r="F12" i="1"/>
  <c r="F13" i="1"/>
  <c r="F15" i="1"/>
  <c r="F17" i="1"/>
  <c r="F18" i="1"/>
  <c r="F19" i="1"/>
  <c r="F20" i="1"/>
  <c r="F21" i="1"/>
  <c r="F22" i="1"/>
  <c r="F23" i="1"/>
  <c r="F24" i="1"/>
  <c r="F25" i="1"/>
  <c r="F26" i="1"/>
  <c r="F27" i="1"/>
  <c r="F28" i="1"/>
  <c r="F29" i="1"/>
  <c r="F30" i="1"/>
  <c r="F31" i="1"/>
  <c r="F32" i="1"/>
  <c r="F33" i="1"/>
  <c r="F34" i="1"/>
  <c r="F35" i="1"/>
  <c r="I10" i="4"/>
  <c r="E10" i="4"/>
  <c r="C10" i="4"/>
  <c r="A36" i="1" l="1"/>
  <c r="A37" i="1" s="1"/>
  <c r="A38" i="1"/>
  <c r="X7" i="1"/>
  <c r="X14" i="1"/>
  <c r="X21" i="1"/>
  <c r="X28" i="1"/>
  <c r="X16" i="1"/>
  <c r="X35" i="1"/>
  <c r="X27" i="1"/>
  <c r="X17" i="1"/>
  <c r="X15" i="1"/>
  <c r="X34" i="1"/>
  <c r="X26" i="1"/>
  <c r="X6" i="1"/>
  <c r="O11" i="1"/>
  <c r="X11" i="1" s="1"/>
  <c r="O13" i="1"/>
  <c r="X13" i="1" s="1"/>
  <c r="O9" i="1"/>
  <c r="X9" i="1" s="1"/>
  <c r="O12" i="1"/>
  <c r="C39" i="1"/>
  <c r="I39" i="1"/>
  <c r="G39" i="1"/>
  <c r="E39" i="1"/>
  <c r="J39" i="1"/>
  <c r="X12" i="1" l="1"/>
  <c r="K10" i="5" s="1" a="1"/>
  <c r="K10" i="5" s="1"/>
  <c r="J10" i="5" s="1" a="1"/>
  <c r="K11" i="4" a="1"/>
  <c r="K11" i="4" s="1"/>
  <c r="J11" i="4" s="1" a="1"/>
  <c r="D39" i="1"/>
  <c r="J11" i="4" l="1"/>
  <c r="I11" i="4" s="1"/>
  <c r="I14" i="4"/>
  <c r="I22" i="4"/>
  <c r="I30" i="4"/>
  <c r="I38" i="4"/>
  <c r="I15" i="4"/>
  <c r="I23" i="4"/>
  <c r="I31" i="4"/>
  <c r="I39" i="4"/>
  <c r="I16" i="4"/>
  <c r="I24" i="4"/>
  <c r="I32" i="4"/>
  <c r="I40" i="4"/>
  <c r="I29" i="4"/>
  <c r="I17" i="4"/>
  <c r="I25" i="4"/>
  <c r="I33" i="4"/>
  <c r="I41" i="4"/>
  <c r="I21" i="4"/>
  <c r="I18" i="4"/>
  <c r="I26" i="4"/>
  <c r="I34" i="4"/>
  <c r="I42" i="4"/>
  <c r="I19" i="4"/>
  <c r="I27" i="4"/>
  <c r="I35" i="4"/>
  <c r="I43" i="4"/>
  <c r="I20" i="4"/>
  <c r="I28" i="4"/>
  <c r="I36" i="4"/>
  <c r="I12" i="4"/>
  <c r="I13" i="4"/>
  <c r="I37" i="4"/>
  <c r="J10" i="5"/>
  <c r="I10" i="5" s="1"/>
  <c r="I12" i="5"/>
  <c r="I20" i="5"/>
  <c r="I28" i="5"/>
  <c r="I13" i="5"/>
  <c r="I21" i="5"/>
  <c r="I29" i="5"/>
  <c r="I14" i="5"/>
  <c r="I22" i="5"/>
  <c r="I30" i="5"/>
  <c r="I15" i="5"/>
  <c r="I23" i="5"/>
  <c r="I31" i="5"/>
  <c r="I16" i="5"/>
  <c r="I24" i="5"/>
  <c r="I32" i="5"/>
  <c r="I27" i="5"/>
  <c r="I17" i="5"/>
  <c r="I25" i="5"/>
  <c r="I33" i="5"/>
  <c r="I11" i="5"/>
  <c r="I18" i="5"/>
  <c r="I26" i="5"/>
  <c r="I34" i="5"/>
  <c r="I19" i="5"/>
  <c r="E10" i="5" a="1"/>
  <c r="E10" i="5" s="1"/>
  <c r="C10" i="5" a="1"/>
  <c r="C10" i="5" s="1"/>
  <c r="F10" i="5" a="1"/>
  <c r="F10" i="5" s="1"/>
  <c r="G10" i="5" a="1"/>
  <c r="G10" i="5" s="1"/>
  <c r="H10" i="5" a="1"/>
  <c r="H10" i="5" s="1"/>
  <c r="D10" i="5" a="1"/>
  <c r="D10" i="5" s="1"/>
  <c r="D36" i="5" s="1"/>
  <c r="D37" i="5" s="1"/>
  <c r="B14" i="5"/>
  <c r="H11" i="4" a="1"/>
  <c r="H11" i="4" s="1"/>
  <c r="E11" i="4" a="1"/>
  <c r="E11" i="4" s="1"/>
  <c r="G11" i="4" a="1"/>
  <c r="G11" i="4" s="1"/>
  <c r="C11" i="4" a="1"/>
  <c r="F11" i="4" a="1"/>
  <c r="F11" i="4" s="1"/>
  <c r="D11" i="4" a="1"/>
  <c r="D11" i="4" s="1"/>
  <c r="B11" i="5" l="1"/>
  <c r="B12" i="4"/>
  <c r="B13" i="4" s="1"/>
  <c r="B15" i="5"/>
  <c r="B16" i="5" s="1"/>
  <c r="C11" i="4"/>
  <c r="B12" i="5" l="1"/>
  <c r="B13" i="5"/>
  <c r="B14" i="4"/>
  <c r="B15" i="4" l="1"/>
  <c r="B16" i="4" l="1"/>
  <c r="B17" i="4" s="1"/>
  <c r="B18" i="4" s="1"/>
  <c r="B19" i="4" s="1"/>
  <c r="B20" i="4" l="1"/>
  <c r="B21" i="4" l="1"/>
  <c r="B22" i="4" l="1"/>
  <c r="B23" i="4" s="1"/>
  <c r="B24" i="4" s="1"/>
  <c r="B25" i="4" s="1"/>
  <c r="B26" i="4" s="1"/>
  <c r="B27" i="4" s="1"/>
  <c r="B28" i="4" s="1"/>
  <c r="B29" i="4" s="1"/>
  <c r="B30" i="4" s="1"/>
  <c r="B31" i="4" s="1"/>
  <c r="B32" i="4" s="1"/>
  <c r="B33" i="4" s="1"/>
  <c r="B34" i="4" s="1"/>
  <c r="B35" i="4" s="1"/>
  <c r="B36" i="4" s="1"/>
  <c r="B37" i="4" s="1"/>
  <c r="B38" i="4" s="1"/>
  <c r="B39" i="4" s="1"/>
  <c r="B40" i="4" s="1"/>
  <c r="B4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tc={756D3CE6-62A6-438E-AF0F-45944FC69858}</author>
    <author>tc={1A4A681D-DD64-4400-A775-00D4FE312333}</author>
    <author>tc={13C23820-A4F7-4402-B043-EAD29CA4731A}</author>
    <author>tc={79DF39B0-E4BA-413A-A6D8-3D25329EB73A}</author>
    <author>tc={0F530181-F48D-4E7B-B962-06A9F5146C60}</author>
    <author>tc={CE00FF28-A67E-432F-9BE7-D9E86317AD64}</author>
    <author>tc={F13045C3-FCB1-4A02-B77E-88B021FB22BC}</author>
    <author>tc={F5EE8005-C6D7-4865-B39C-1720FCCE8F5E}</author>
    <author>tc={9140A302-43AB-4720-8D78-C0D7B354D13C}</author>
    <author>tc={A20690CA-189F-43D6-9699-60D2A15B6D34}</author>
    <author>tc={049DC63C-9C94-4E65-9587-135B71FBE3D5}</author>
    <author>tc={131CC713-1A1B-40D6-9CF7-FB9F852693EE}</author>
    <author>tc={E64AB4AC-259E-4701-8EFA-12DF46757D0E}</author>
    <author>tc={24D345EC-47A2-402A-B910-495840A6BC35}</author>
    <author>tc={43D1F387-C1ED-4A2D-B29B-6DEFD3CAB724}</author>
    <author>tc={8ECB476A-E2BE-4C8A-8B60-A980CE7747A8}</author>
    <author>tc={C87C06D2-57A5-4319-9109-7562AC079D05}</author>
    <author>tc={7DB4DDD9-BFB4-45BE-A61A-07CFBEDE9544}</author>
    <author>tc={3ECD7F4E-097E-4B97-A714-3A96F030CF1A}</author>
    <author>tc={EBE15602-22F2-4FE4-931C-A93C7BD13A88}</author>
    <author>tc={A3F62307-93B5-48A1-A2B1-895846FD4D45}</author>
    <author>tc={3E84FB12-2F5E-4BB5-9203-35D195957D15}</author>
  </authors>
  <commentList>
    <comment ref="A5" authorId="0" shapeId="0" xr:uid="{756D3CE6-62A6-438E-AF0F-45944FC698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1A4A681D-DD64-4400-A775-00D4FE31233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13C23820-A4F7-4402-B043-EAD29CA473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t>
      </text>
    </comment>
    <comment ref="D5" authorId="3" shapeId="0" xr:uid="{79DF39B0-E4BA-413A-A6D8-3D25329EB7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t>
      </text>
    </comment>
    <comment ref="E5" authorId="4" shapeId="0" xr:uid="{0F530181-F48D-4E7B-B962-06A9F5146C6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CE00FF28-A67E-432F-9BE7-D9E86317AD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t>
      </text>
    </comment>
    <comment ref="G5" authorId="6" shapeId="0" xr:uid="{F13045C3-FCB1-4A02-B77E-88B021FB22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F5EE8005-C6D7-4865-B39C-1720FCCE8F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9140A302-43AB-4720-8D78-C0D7B354D13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A20690CA-189F-43D6-9699-60D2A15B6D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049DC63C-9C94-4E65-9587-135B71FBE3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https://www.energie-noe.at/eed-3</t>
      </text>
    </comment>
    <comment ref="L5" authorId="11" shapeId="0" xr:uid="{131CC713-1A1B-40D6-9CF7-FB9F852693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M5" authorId="12" shapeId="0" xr:uid="{E64AB4AC-259E-4701-8EFA-12DF46757D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24D345EC-47A2-402A-B910-495840A6BC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P5" authorId="14" shapeId="0" xr:uid="{43D1F387-C1ED-4A2D-B29B-6DEFD3CAB7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t>
      </text>
    </comment>
    <comment ref="Q5" authorId="15" shapeId="0" xr:uid="{8ECB476A-E2BE-4C8A-8B60-A980CE7747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in Spalte „Ist das Gebäude ein NEG? “ händisch mit ja oder nein befüllen</t>
      </text>
    </comment>
    <comment ref="R5" authorId="16" shapeId="0" xr:uid="{C87C06D2-57A5-4319-9109-7562AC079D0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S5" authorId="17" shapeId="0" xr:uid="{7DB4DDD9-BFB4-45BE-A61A-07CFBEDE954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T5" authorId="18" shapeId="0" xr:uid="{3ECD7F4E-097E-4B97-A714-3A96F030CF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U5" authorId="19" shapeId="0" xr:uid="{EBE15602-22F2-4FE4-931C-A93C7BD13A8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A3F62307-93B5-48A1-A2B1-895846FD4D4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händisch eingegeben werden.</t>
      </text>
    </comment>
    <comment ref="W5" authorId="21" shapeId="0" xr:uid="{3E84FB12-2F5E-4BB5-9203-35D195957D1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Dienstleister (Bau Unternehmen) zu Rate gezogen werden.
Im Zweifelsfall ist „ja“ anzugeben. Somit fällt das Gebäude unter die Renovierungspflicht.</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<sst xmlns="http://schemas.openxmlformats.org/spreadsheetml/2006/main" count="167" uniqueCount="58">
  <si>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</si>
  <si>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</si>
  <si>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</si>
  <si>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</si>
  <si>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theme="1"/>
        <rFont val="Aptos Narrow"/>
        <family val="2"/>
        <scheme val="minor"/>
      </rPr>
      <t>Eingabemaske</t>
    </r>
    <r>
      <rPr>
        <sz val="12"/>
        <color theme="1"/>
        <rFont val="Aptos Narrow"/>
        <family val="2"/>
        <scheme val="minor"/>
      </rPr>
      <t xml:space="preserve"> werden alle Eingaben der Objektdaten getätigt. </t>
    </r>
    <r>
      <rPr>
        <b/>
        <sz val="12"/>
        <color theme="1"/>
        <rFont val="Aptos Narrow"/>
        <family val="2"/>
        <scheme val="minor"/>
      </rPr>
      <t>Unbedingt von links nach rechts ausfüllen!</t>
    </r>
    <r>
      <rPr>
        <sz val="12"/>
        <color theme="1"/>
        <rFont val="Aptos Narrow"/>
        <family val="2"/>
        <scheme val="minor"/>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theme="1"/>
        <rFont val="Aptos Narrow"/>
        <family val="2"/>
        <scheme val="minor"/>
      </rPr>
      <t>Gebäudeinventar</t>
    </r>
    <r>
      <rPr>
        <sz val="12"/>
        <color theme="1"/>
        <rFont val="Aptos Narrow"/>
        <family val="2"/>
        <scheme val="minor"/>
      </rPr>
      <t xml:space="preserve"> werden all jene Daten automatisch übernommen und dargestellt, welche für die Gebäudebestandsliste </t>
    </r>
    <r>
      <rPr>
        <b/>
        <sz val="12"/>
        <color theme="1"/>
        <rFont val="Aptos Narrow"/>
        <family val="2"/>
        <scheme val="minor"/>
      </rPr>
      <t>bis zum 11. Oktober 2025</t>
    </r>
    <r>
      <rPr>
        <sz val="12"/>
        <color theme="1"/>
        <rFont val="Aptos Narrow"/>
        <family val="2"/>
        <scheme val="minor"/>
      </rPr>
      <t xml:space="preserve"> ausgegeben werden müssen. Hier ist keine Bearbeitung möglich. Der Reiter ist gesperrt. Die fertige Liste muss über die Druck Funktion zu einem PDF umgewandelt und abgespeichert werden.
Im Reiter </t>
    </r>
    <r>
      <rPr>
        <b/>
        <sz val="12"/>
        <color theme="1"/>
        <rFont val="Aptos Narrow"/>
        <family val="2"/>
        <scheme val="minor"/>
      </rPr>
      <t>Ausgangsbasis</t>
    </r>
    <r>
      <rPr>
        <sz val="12"/>
        <color theme="1"/>
        <rFont val="Aptos Narrow"/>
        <family val="2"/>
        <scheme val="minor"/>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</si>
  <si>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</si>
  <si>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"Gemeinde"</t>
  </si>
  <si>
    <t>"GKZ"</t>
  </si>
  <si>
    <t>Erstellt am / durch</t>
  </si>
  <si>
    <t xml:space="preserve">"Datum" </t>
  </si>
  <si>
    <t>"Name"</t>
  </si>
  <si>
    <t>Verbrauchsdaten Jahr</t>
  </si>
  <si>
    <t>"Jahreszahl"</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</si>
  <si>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</si>
  <si>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</si>
  <si>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</si>
  <si>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</si>
  <si>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</si>
  <si>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</si>
  <si>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theme="1"/>
        <rFont val="Aptos Narrow"/>
        <family val="2"/>
        <scheme val="minor"/>
      </rPr>
      <t>2</t>
    </r>
    <r>
      <rPr>
        <sz val="11"/>
        <color theme="1"/>
        <rFont val="Aptos Narrow"/>
        <family val="2"/>
        <scheme val="minor"/>
      </rPr>
      <t>]</t>
    </r>
  </si>
  <si>
    <r>
      <t>konditionierte
Nutzfläche [m</t>
    </r>
    <r>
      <rPr>
        <vertAlign val="superscript"/>
        <sz val="11"/>
        <color theme="1"/>
        <rFont val="Aptos Narrow"/>
        <family val="2"/>
        <scheme val="minor"/>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</si>
  <si>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</si>
  <si>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</si>
  <si>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</si>
  <si>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</si>
  <si>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</si>
  <si>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</si>
  <si>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theme="1"/>
        <rFont val="Aptos Narrow"/>
        <family val="2"/>
        <scheme val="minor"/>
      </rPr>
      <t>Ref,RK</t>
    </r>
  </si>
  <si>
    <r>
      <t>f</t>
    </r>
    <r>
      <rPr>
        <vertAlign val="subscript"/>
        <sz val="11"/>
        <color theme="1"/>
        <rFont val="Aptos Narrow"/>
        <family val="2"/>
        <scheme val="minor"/>
      </rPr>
      <t>GEE</t>
    </r>
  </si>
  <si>
    <r>
      <t>Berechnung HWB</t>
    </r>
    <r>
      <rPr>
        <vertAlign val="subscript"/>
        <sz val="11"/>
        <color theme="1"/>
        <rFont val="Aptos Narrow"/>
        <family val="2"/>
        <scheme val="minor"/>
      </rPr>
      <t>Ref,zulässig</t>
    </r>
  </si>
  <si>
    <t>Berechnung NEG</t>
  </si>
  <si>
    <r>
      <t xml:space="preserve">ein NEG? </t>
    </r>
    <r>
      <rPr>
        <sz val="9"/>
        <color theme="1"/>
        <rFont val="Aptos Narrow"/>
        <family val="2"/>
        <scheme val="minor"/>
      </rPr>
      <t>(Stichtag 01.01.2024</t>
    </r>
    <r>
      <rPr>
        <sz val="11"/>
        <color theme="1"/>
        <rFont val="Aptos Narrow"/>
        <family val="2"/>
        <scheme val="minor"/>
      </rPr>
      <t>)</t>
    </r>
  </si>
  <si>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</si>
  <si>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</si>
  <si>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</si>
  <si>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</si>
  <si>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</si>
  <si>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</si>
  <si>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</si>
  <si>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theme="1"/>
        <rFont val="Aptos Narrow"/>
        <family val="2"/>
        <scheme val="minor"/>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</si>
  <si>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</si>
  <si>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</si>
  <si>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</si>
  <si>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</si>
  <si>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</si>
  <si>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</si>
  <si>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</si>
  <si>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</si>
  <si>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</si>
  <si>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</si>
  <si>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</si>
  <si>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</si>
  <si>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</si>
  <si>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</si>
  <si>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</si>
  <si>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theme="1"/>
        <rFont val="Aptos Narrow"/>
        <family val="2"/>
        <scheme val="minor"/>
      </rPr>
      <t xml:space="preserve">Bei Fragen wenden Sie sich bitte an die Servicestelle Energiebuchhaltung unter </t>
    </r>
    <r>
      <rPr>
        <u/>
        <sz val="12"/>
        <color theme="3" tint="0.249977111117893"/>
        <rFont val="Aptos Narrow"/>
        <family val="2"/>
        <scheme val="minor"/>
      </rPr>
      <t xml:space="preserve">energiebuchhaltung@enu.at </t>
    </r>
    <r>
      <rPr>
        <b/>
        <sz val="12"/>
        <color theme="1"/>
        <rFont val="Aptos Narrow"/>
        <family val="2"/>
        <scheme val="minor"/>
      </rPr>
      <t>oder telefonisch unter 02742 22 14 42.</t>
    </r>
    <r>
      <rPr>
        <sz val="12"/>
        <color theme="1"/>
        <rFont val="Aptos Narrow"/>
        <family val="2"/>
        <scheme val="minor"/>
      </rPr>
      <t xml:space="preserve">
Bitte um Beachtung, dass wir uns die Möglichkeit vorbehalten, notwendige Änderungen im Vorlage Dokument durchzuführen. Vergewissern Sie sich, dass Sie im aktuellsten Versions-Format arbeiten.
Die aktuellste Vorlage wird unter </t>
    </r>
    <r>
      <rPr>
        <u/>
        <sz val="12"/>
        <color theme="1"/>
        <rFont val="Aptos Narrow"/>
        <family val="2"/>
        <scheme val="minor"/>
      </rPr>
      <t xml:space="preserve">www.energie-noe.at/eed-3 </t>
    </r>
    <r>
      <rPr>
        <sz val="12"/>
        <color theme="1"/>
        <rFont val="Aptos Narrow"/>
        <family val="2"/>
        <scheme val="minor"/>
      </rPr>
      <t>zum Download bereit stehen.</t>
    </r>
  </si>
  <si>
    <t>Version 2025-07-15</t>
  </si>
  <si>
    <t xml:space="preserve"> 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</si>
</sst>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quot; m2&quot;"/>
    <numFmt numFmtId="166" formatCode="0&quot; m2 &quot;"/>
  </numFmts>
  <fonts count="18" x14ac:knownFonts="1">
    <font>
      <sz val="11"/>
      <color theme="1"/>
      <name val="Aptos Narrow"/>
      <family val="2"/>
      <scheme val="minor"/>
    </font>
    <font>
      <b/>
      <sz val="11"/>
      <color theme="1"/>
      <name val="Aptos Narrow"/>
      <family val="2"/>
      <scheme val="minor"/>
    </font>
    <font>
      <vertAlign val="superscript"/>
      <sz val="11"/>
      <color theme="1"/>
      <name val="Aptos Narrow"/>
      <family val="2"/>
      <scheme val="minor"/>
    </font>
    <font>
      <b/>
      <sz val="14"/>
      <color rgb="FF002060"/>
      <name val="Aptos Narrow"/>
      <family val="2"/>
      <scheme val="minor"/>
    </font>
    <font>
      <u/>
      <sz val="11"/>
      <color theme="10"/>
      <name val="Aptos Narrow"/>
      <family val="2"/>
      <scheme val="minor"/>
    </font>
    <font>
      <vertAlign val="subscript"/>
      <sz val="11"/>
      <color theme="1"/>
      <name val="Aptos Narrow"/>
      <family val="2"/>
      <scheme val="minor"/>
    </font>
    <font>
      <sz val="9"/>
      <color theme="1"/>
      <name val="Aptos Narrow"/>
      <family val="2"/>
      <scheme val="minor"/>
    </font>
    <font>
      <sz val="10"/>
      <color theme="1"/>
      <name val="Aptos Narrow"/>
      <family val="2"/>
      <scheme val="minor"/>
    </font>
    <font>
      <sz val="11"/>
      <color rgb="FF7030A0"/>
      <name val="Aptos Narrow"/>
      <family val="2"/>
      <scheme val="minor"/>
    </font>
    <font>
      <b/>
      <sz val="11"/>
      <color rgb="FF7030A0"/>
      <name val="Aptos Narrow"/>
      <family val="2"/>
      <scheme val="minor"/>
    </font>
    <font>
      <sz val="11"/>
      <color theme="1" tint="0.499984740745262"/>
      <name val="Aptos Narrow"/>
      <family val="2"/>
      <scheme val="minor"/>
    </font>
    <font>
      <sz val="11"/>
      <color theme="1"/>
      <name val="Aptos Narrow"/>
      <family val="2"/>
      <scheme val="minor"/>
    </font>
    <font>
      <sz val="11"/>
      <color theme="10"/>
      <name val="Aptos Narrow"/>
      <family val="2"/>
      <scheme val="minor"/>
    </font>
    <font>
      <b/>
      <sz val="14"/>
      <color rgb="FF7030A0"/>
      <name val="Aptos Narrow"/>
      <family val="2"/>
      <scheme val="minor"/>
    </font>
    <font>
      <sz val="12"/>
      <color theme="1"/>
      <name val="Aptos Narrow"/>
      <family val="2"/>
      <scheme val="minor"/>
    </font>
    <font>
      <b/>
      <sz val="12"/>
      <color theme="1"/>
      <name val="Aptos Narrow"/>
      <family val="2"/>
      <scheme val="minor"/>
    </font>
    <font>
      <u/>
      <sz val="12"/>
      <color theme="3" tint="0.249977111117893"/>
      <name val="Aptos Narrow"/>
      <family val="2"/>
      <scheme val="minor"/>
    </font>
    <font>
      <u/>
      <sz val="12"/>
      <color theme="1"/>
      <name val="Aptos Narrow"/>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s>
  <borders count="1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1"/>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83">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1" fillId="0" borderId="4" xfId="0" applyFont="1" applyBorder="1" applyAlignment="1">
      <alignment horizontal="center" vertical="center" wrapText="1"/>
    </xf>
    <xf numFmtId="0" fontId="0" fillId="2" borderId="0" xfId="0" applyFill="1" applyAlignment="1">
      <alignment horizontal="center"/>
    </xf>
    <xf numFmtId="3" fontId="0" fillId="2" borderId="0" xfId="0" applyNumberFormat="1"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1" fillId="3" borderId="0" xfId="0" applyFont="1" applyFill="1" applyAlignment="1">
      <alignment horizontal="center" wrapText="1"/>
    </xf>
    <xf numFmtId="0" fontId="3" fillId="0" borderId="14" xfId="0" applyFont="1" applyBorder="1" applyAlignment="1">
      <alignment horizontal="center"/>
    </xf>
    <xf numFmtId="0" fontId="1" fillId="0" borderId="0" xfId="0" applyFont="1" applyAlignment="1">
      <alignment horizontal="center" wrapText="1"/>
    </xf>
    <xf numFmtId="0" fontId="0" fillId="0" borderId="0" xfId="0" applyAlignment="1">
      <alignment horizontal="left"/>
    </xf>
    <xf numFmtId="0" fontId="8" fillId="0" borderId="0" xfId="0" applyFont="1" applyAlignment="1">
      <alignment horizontal="right"/>
    </xf>
    <xf numFmtId="165" fontId="8" fillId="0" borderId="0" xfId="0" applyNumberFormat="1" applyFont="1" applyAlignment="1">
      <alignment horizontal="center"/>
    </xf>
    <xf numFmtId="9" fontId="9" fillId="0" borderId="0" xfId="0" applyNumberFormat="1" applyFont="1" applyAlignment="1">
      <alignment horizontal="right"/>
    </xf>
    <xf numFmtId="166" fontId="9" fillId="0" borderId="0" xfId="0" applyNumberFormat="1" applyFont="1" applyAlignment="1">
      <alignment horizontal="center"/>
    </xf>
    <xf numFmtId="0" fontId="4" fillId="0" borderId="0" xfId="1"/>
    <xf numFmtId="0" fontId="12" fillId="0" borderId="0" xfId="1" applyFont="1"/>
    <xf numFmtId="3" fontId="11" fillId="2" borderId="0" xfId="1" applyNumberFormat="1" applyFont="1" applyFill="1" applyAlignment="1">
      <alignment horizontal="center"/>
    </xf>
    <xf numFmtId="14" fontId="0" fillId="0" borderId="0" xfId="0" applyNumberFormat="1" applyAlignment="1">
      <alignment horizontal="right"/>
    </xf>
    <xf numFmtId="3" fontId="10" fillId="0" borderId="0" xfId="0" applyNumberFormat="1" applyFont="1" applyAlignment="1">
      <alignment horizontal="center"/>
    </xf>
    <xf numFmtId="0" fontId="1" fillId="0" borderId="0" xfId="0" applyFont="1" applyAlignment="1" applyProtection="1">
      <alignment horizontal="right"/>
      <protection locked="0"/>
    </xf>
    <xf numFmtId="0" fontId="0" fillId="4"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14" fontId="0" fillId="4" borderId="0" xfId="0" applyNumberFormat="1" applyFill="1" applyAlignment="1" applyProtection="1">
      <alignment horizontal="center"/>
      <protection locked="0"/>
    </xf>
    <xf numFmtId="0" fontId="0" fillId="0" borderId="0" xfId="0" applyAlignment="1" applyProtection="1">
      <alignment horizontal="right"/>
      <protection locked="0"/>
    </xf>
    <xf numFmtId="1" fontId="0" fillId="4" borderId="0" xfId="0" applyNumberFormat="1" applyFill="1" applyAlignment="1" applyProtection="1">
      <alignment horizontal="center"/>
      <protection locked="0"/>
    </xf>
    <xf numFmtId="0" fontId="0" fillId="0" borderId="15" xfId="0" applyBorder="1" applyAlignment="1" applyProtection="1">
      <alignment horizontal="center" vertical="center" wrapText="1"/>
      <protection locked="0"/>
    </xf>
    <xf numFmtId="3" fontId="10"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 xfId="0" applyBorder="1" applyAlignment="1" applyProtection="1">
      <alignment horizontal="left"/>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6" xfId="0" applyBorder="1" applyAlignment="1" applyProtection="1">
      <alignment horizontal="left"/>
      <protection locked="0"/>
    </xf>
    <xf numFmtId="0" fontId="0" fillId="0" borderId="3" xfId="0" applyBorder="1" applyAlignment="1" applyProtection="1">
      <alignment horizontal="center"/>
      <protection locked="0"/>
    </xf>
    <xf numFmtId="0" fontId="0" fillId="0" borderId="7" xfId="0" applyBorder="1" applyProtection="1">
      <protection locked="0"/>
    </xf>
    <xf numFmtId="0" fontId="0" fillId="0" borderId="6" xfId="0" applyBorder="1" applyProtection="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6" xfId="0" applyBorder="1" applyAlignment="1">
      <alignment horizont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7" fillId="0" borderId="13" xfId="0" applyFont="1" applyBorder="1" applyAlignment="1">
      <alignment horizontal="center" vertical="center" wrapText="1"/>
    </xf>
    <xf numFmtId="0" fontId="13" fillId="0" borderId="0" xfId="0" applyFont="1" applyAlignment="1">
      <alignment horizontal="center" vertical="top" wrapText="1"/>
    </xf>
    <xf numFmtId="0" fontId="14" fillId="0" borderId="10" xfId="0" applyFont="1" applyBorder="1" applyAlignment="1">
      <alignment wrapText="1"/>
    </xf>
    <xf numFmtId="0" fontId="13" fillId="0" borderId="5" xfId="0" applyFont="1" applyBorder="1" applyAlignment="1">
      <alignment horizontal="center" vertical="center" textRotation="90"/>
    </xf>
    <xf numFmtId="0" fontId="14" fillId="0" borderId="5" xfId="0" applyFont="1" applyBorder="1" applyAlignment="1">
      <alignment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64" fontId="10" fillId="0" borderId="0" xfId="0" applyNumberFormat="1" applyFont="1" applyAlignment="1">
      <alignment horizontal="center"/>
    </xf>
    <xf numFmtId="0" fontId="10" fillId="0" borderId="0" xfId="0" applyFont="1" applyAlignment="1">
      <alignment horizontal="center"/>
    </xf>
    <xf numFmtId="0" fontId="4" fillId="0" borderId="0" xfId="1" applyProtection="1">
      <protection locked="0"/>
    </xf>
    <xf numFmtId="0" fontId="1" fillId="0" borderId="1" xfId="0" applyFont="1" applyBorder="1" applyAlignment="1">
      <alignment horizontal="center"/>
    </xf>
    <xf numFmtId="0" fontId="1" fillId="0" borderId="3" xfId="0" applyFont="1" applyBorder="1" applyAlignment="1">
      <alignment horizontal="center"/>
    </xf>
    <xf numFmtId="0" fontId="1" fillId="0" borderId="0" xfId="0" applyFont="1" applyAlignment="1" applyProtection="1">
      <alignment horizontal="right"/>
      <protection locked="0"/>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2" xfId="0" applyFont="1" applyBorder="1" applyAlignment="1">
      <alignment horizontal="center"/>
    </xf>
    <xf numFmtId="0" fontId="0" fillId="0" borderId="9" xfId="0" applyBorder="1"/>
    <xf numFmtId="0" fontId="0" fillId="0" borderId="10" xfId="0" applyBorder="1"/>
    <xf numFmtId="0" fontId="1" fillId="0" borderId="0" xfId="0" applyFont="1" applyAlignment="1">
      <alignment horizontal="center"/>
    </xf>
    <xf numFmtId="0" fontId="3"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3" fillId="0" borderId="14" xfId="0" applyFont="1" applyBorder="1" applyAlignment="1">
      <alignment horizontal="center"/>
    </xf>
  </cellXfs>
  <cellStyles count="3">
    <cellStyle name="Hyperlink" xfId="2" xr:uid="{00000000-000B-0000-0000-000008000000}"/>
    <cellStyle name="Link" xfId="1" builtinId="8"/>
    <cellStyle name="Standard" xfId="0" builtinId="0"/>
  </cellStyles>
  <dxfs count="55">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vertical/>
        <horizontal/>
      </border>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border diagonalUp="0" diagonalDown="0">
        <left/>
        <right style="medium">
          <color indexed="64"/>
        </right>
        <top/>
        <bottom/>
        <vertical/>
        <horizontal/>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border diagonalUp="0" diagonalDown="0">
        <left style="medium">
          <color indexed="64"/>
        </left>
        <right/>
        <top/>
        <bottom/>
        <vertical/>
        <horizontal/>
      </border>
      <protection locked="0" hidden="0"/>
    </dxf>
    <dxf>
      <alignment horizontal="center" vertical="bottom" textRotation="0" wrapText="0" indent="0" justifyLastLine="0" shrinkToFit="0" readingOrder="0"/>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border diagonalUp="0" diagonalDown="0">
        <left/>
        <right style="medium">
          <color indexed="64"/>
        </right>
        <top/>
        <bottom/>
        <vertical/>
        <horizontal/>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border diagonalUp="0" diagonalDown="0">
        <left/>
        <right style="medium">
          <color indexed="64"/>
        </right>
        <top/>
        <bottom/>
        <vertical/>
        <horizontal/>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protection locked="0" hidden="0"/>
    </dxf>
    <dxf>
      <numFmt numFmtId="3" formatCode="#,##0"/>
      <alignment horizontal="center" vertical="bottom" textRotation="0" wrapText="0" indent="0" justifyLastLine="0" shrinkToFit="0" readingOrder="0"/>
      <protection locked="0" hidden="0"/>
    </dxf>
    <dxf>
      <protection locked="0" hidden="0"/>
    </dxf>
    <dxf>
      <numFmt numFmtId="3" formatCode="#,##0"/>
      <alignment horizontal="center" vertical="bottom" textRotation="0" wrapText="0" indent="0" justifyLastLine="0" shrinkToFit="0" readingOrder="0"/>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numFmt numFmtId="3" formatCode="#,##0"/>
      <alignment horizontal="center" vertical="bottom" textRotation="0" wrapText="0" indent="0" justifyLastLine="0" shrinkToFit="0" readingOrder="0"/>
      <protection locked="0" hidden="0"/>
    </dxf>
    <dxf>
      <protection locked="0" hidden="0"/>
    </dxf>
    <dxf>
      <numFmt numFmtId="3" formatCode="#,##0"/>
      <alignment horizontal="center" vertical="bottom" textRotation="0" wrapText="0" indent="0" justifyLastLine="0" shrinkToFit="0" readingOrder="0"/>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numFmt numFmtId="3" formatCode="#,##0"/>
      <alignment horizontal="center" vertical="bottom" textRotation="0" wrapText="0" indent="0" justifyLastLine="0" shrinkToFit="0" readingOrder="0"/>
      <protection locked="0" hidden="0"/>
    </dxf>
    <dxf>
      <protection locked="0" hidden="0"/>
    </dxf>
    <dxf>
      <numFmt numFmtId="3" formatCode="#,##0"/>
      <alignment horizontal="center" vertical="bottom" textRotation="0" wrapText="0" indent="0" justifyLastLine="0" shrinkToFit="0" readingOrder="0"/>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tiff"/></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editAs="oneCell">
    <xdr:from>
      <xdr:col>0</xdr:col>
      <xdr:colOff>68279</xdr:colOff>
      <xdr:row>0</xdr:row>
      <xdr:rowOff>12386</xdr:rowOff>
    </xdr:from>
    <xdr:to>
      <xdr:col>1</xdr:col>
      <xdr:colOff>283320</xdr:colOff>
      <xdr:row>3</xdr:row>
      <xdr:rowOff>167822</xdr:rowOff>
    </xdr:to>
    <xdr:pic>
      <xdr:nvPicPr>
        <xdr:cNvPr id="3" name="Grafik 2">
          <a:extLst>
            <a:ext uri="{FF2B5EF4-FFF2-40B4-BE49-F238E27FC236}">
              <a16:creationId xmlns:a16="http://schemas.microsoft.com/office/drawing/2014/main" id="{10C0C8F7-F988-01BB-3E07-DE1502142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79" y="12386"/>
          <a:ext cx="847501" cy="768846"/>
        </a:xfrm>
        <a:prstGeom prst="rect">
          <a:avLst/>
        </a:prstGeom>
      </xdr:spPr>
    </xdr:pic>
    <xdr:clientData/>
  </xdr:twoCellAnchor>
  <xdr:twoCellAnchor editAs="oneCell">
    <xdr:from>
      <xdr:col>10</xdr:col>
      <xdr:colOff>392205</xdr:colOff>
      <xdr:row>0</xdr:row>
      <xdr:rowOff>0</xdr:rowOff>
    </xdr:from>
    <xdr:to>
      <xdr:col>10</xdr:col>
      <xdr:colOff>1159034</xdr:colOff>
      <xdr:row>3</xdr:row>
      <xdr:rowOff>169294</xdr:rowOff>
    </xdr:to>
    <xdr:pic>
      <xdr:nvPicPr>
        <xdr:cNvPr id="5" name="Grafik 4">
          <a:extLst>
            <a:ext uri="{FF2B5EF4-FFF2-40B4-BE49-F238E27FC236}">
              <a16:creationId xmlns:a16="http://schemas.microsoft.com/office/drawing/2014/main" id="{5CD3B0A5-9EC0-0A7A-C926-A0E670F8EA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2940" y="0"/>
          <a:ext cx="759209" cy="767016"/>
        </a:xfrm>
        <a:prstGeom prst="rect">
          <a:avLst/>
        </a:prstGeom>
      </xdr:spPr>
    </xdr:pic>
    <xdr:clientData/>
  </xdr:twoCellAnchor>
  <xdr:twoCellAnchor editAs="oneCell">
    <xdr:from>
      <xdr:col>4</xdr:col>
      <xdr:colOff>33934</xdr:colOff>
      <xdr:row>0</xdr:row>
      <xdr:rowOff>0</xdr:rowOff>
    </xdr:from>
    <xdr:to>
      <xdr:col>6</xdr:col>
      <xdr:colOff>1121700</xdr:colOff>
      <xdr:row>3</xdr:row>
      <xdr:rowOff>173927</xdr:rowOff>
    </xdr:to>
    <xdr:pic>
      <xdr:nvPicPr>
        <xdr:cNvPr id="7" name="Grafik 6">
          <a:extLst>
            <a:ext uri="{FF2B5EF4-FFF2-40B4-BE49-F238E27FC236}">
              <a16:creationId xmlns:a16="http://schemas.microsoft.com/office/drawing/2014/main" id="{481214E8-F0D3-5125-84AA-5829962DEE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5522" y="0"/>
          <a:ext cx="3703667" cy="7868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284405</xdr:colOff>
      <xdr:row>4</xdr:row>
      <xdr:rowOff>172133</xdr:rowOff>
    </xdr:to>
    <xdr:pic>
      <xdr:nvPicPr>
        <xdr:cNvPr id="2" name="Grafik 1">
          <a:extLst>
            <a:ext uri="{FF2B5EF4-FFF2-40B4-BE49-F238E27FC236}">
              <a16:creationId xmlns:a16="http://schemas.microsoft.com/office/drawing/2014/main" id="{E912535E-58DB-4F76-B538-153BA87E1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14300"/>
          <a:ext cx="836855" cy="772208"/>
        </a:xfrm>
        <a:prstGeom prst="rect">
          <a:avLst/>
        </a:prstGeom>
      </xdr:spPr>
    </xdr:pic>
    <xdr:clientData/>
  </xdr:twoCellAnchor>
  <xdr:twoCellAnchor editAs="oneCell">
    <xdr:from>
      <xdr:col>8</xdr:col>
      <xdr:colOff>2892003</xdr:colOff>
      <xdr:row>0</xdr:row>
      <xdr:rowOff>148590</xdr:rowOff>
    </xdr:from>
    <xdr:to>
      <xdr:col>8</xdr:col>
      <xdr:colOff>3653790</xdr:colOff>
      <xdr:row>5</xdr:row>
      <xdr:rowOff>6921</xdr:rowOff>
    </xdr:to>
    <xdr:pic>
      <xdr:nvPicPr>
        <xdr:cNvPr id="3" name="Grafik 2">
          <a:extLst>
            <a:ext uri="{FF2B5EF4-FFF2-40B4-BE49-F238E27FC236}">
              <a16:creationId xmlns:a16="http://schemas.microsoft.com/office/drawing/2014/main" id="{432C6720-64A8-4907-BAEF-D34E4C3E14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7753" y="148590"/>
          <a:ext cx="761787" cy="763206"/>
        </a:xfrm>
        <a:prstGeom prst="rect">
          <a:avLst/>
        </a:prstGeom>
      </xdr:spPr>
    </xdr:pic>
    <xdr:clientData/>
  </xdr:twoCellAnchor>
  <xdr:twoCellAnchor editAs="oneCell">
    <xdr:from>
      <xdr:col>7</xdr:col>
      <xdr:colOff>743343</xdr:colOff>
      <xdr:row>0</xdr:row>
      <xdr:rowOff>142875</xdr:rowOff>
    </xdr:from>
    <xdr:to>
      <xdr:col>8</xdr:col>
      <xdr:colOff>2902055</xdr:colOff>
      <xdr:row>5</xdr:row>
      <xdr:rowOff>34414</xdr:rowOff>
    </xdr:to>
    <xdr:pic>
      <xdr:nvPicPr>
        <xdr:cNvPr id="4" name="Grafik 3">
          <a:extLst>
            <a:ext uri="{FF2B5EF4-FFF2-40B4-BE49-F238E27FC236}">
              <a16:creationId xmlns:a16="http://schemas.microsoft.com/office/drawing/2014/main" id="{23E98AD2-077E-4C69-A141-3A77C44FC2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25568" y="142875"/>
          <a:ext cx="3692237" cy="7964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284405</xdr:colOff>
      <xdr:row>4</xdr:row>
      <xdr:rowOff>172133</xdr:rowOff>
    </xdr:to>
    <xdr:pic>
      <xdr:nvPicPr>
        <xdr:cNvPr id="2" name="Grafik 1">
          <a:extLst>
            <a:ext uri="{FF2B5EF4-FFF2-40B4-BE49-F238E27FC236}">
              <a16:creationId xmlns:a16="http://schemas.microsoft.com/office/drawing/2014/main" id="{949323ED-0367-446D-AC9F-8928D9834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 y="114300"/>
          <a:ext cx="825425" cy="781733"/>
        </a:xfrm>
        <a:prstGeom prst="rect">
          <a:avLst/>
        </a:prstGeom>
      </xdr:spPr>
    </xdr:pic>
    <xdr:clientData/>
  </xdr:twoCellAnchor>
  <xdr:twoCellAnchor editAs="oneCell">
    <xdr:from>
      <xdr:col>8</xdr:col>
      <xdr:colOff>2939628</xdr:colOff>
      <xdr:row>0</xdr:row>
      <xdr:rowOff>148590</xdr:rowOff>
    </xdr:from>
    <xdr:to>
      <xdr:col>8</xdr:col>
      <xdr:colOff>3702647</xdr:colOff>
      <xdr:row>5</xdr:row>
      <xdr:rowOff>6921</xdr:rowOff>
    </xdr:to>
    <xdr:pic>
      <xdr:nvPicPr>
        <xdr:cNvPr id="3" name="Grafik 2">
          <a:extLst>
            <a:ext uri="{FF2B5EF4-FFF2-40B4-BE49-F238E27FC236}">
              <a16:creationId xmlns:a16="http://schemas.microsoft.com/office/drawing/2014/main" id="{35DA1F74-0422-4F1B-9470-094BE18B41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84003" y="148590"/>
          <a:ext cx="763019" cy="763206"/>
        </a:xfrm>
        <a:prstGeom prst="rect">
          <a:avLst/>
        </a:prstGeom>
      </xdr:spPr>
    </xdr:pic>
    <xdr:clientData/>
  </xdr:twoCellAnchor>
  <xdr:twoCellAnchor editAs="oneCell">
    <xdr:from>
      <xdr:col>7</xdr:col>
      <xdr:colOff>665238</xdr:colOff>
      <xdr:row>0</xdr:row>
      <xdr:rowOff>142875</xdr:rowOff>
    </xdr:from>
    <xdr:to>
      <xdr:col>8</xdr:col>
      <xdr:colOff>2835380</xdr:colOff>
      <xdr:row>5</xdr:row>
      <xdr:rowOff>47749</xdr:rowOff>
    </xdr:to>
    <xdr:pic>
      <xdr:nvPicPr>
        <xdr:cNvPr id="4" name="Grafik 3">
          <a:extLst>
            <a:ext uri="{FF2B5EF4-FFF2-40B4-BE49-F238E27FC236}">
              <a16:creationId xmlns:a16="http://schemas.microsoft.com/office/drawing/2014/main" id="{7E03C665-82E8-4BA3-89EF-02EBC521D4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76088" y="142875"/>
          <a:ext cx="3703667" cy="8097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F2F698E2-C914-4275-800E-BAFE933BDC33}" userId="S::ralph.zulehner@enu.at::da918132-2026-496c-910d-def9a3da2610"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3C09CA-3E95-4E13-A626-193A7949B9EF}" name="Tabelle3" displayName="Tabelle3" ref="A5:X39" totalsRowCount="1" headerRowDxfId="54" dataDxfId="53" totalsRowDxfId="52">
  <tableColumns count="24">
    <tableColumn id="1" xr3:uid="{D2480F6C-81F8-4772-B6DD-7D101B7943CF}" name="Lfd. _x000a_Nummer" dataDxfId="51" totalsRowDxfId="50"/>
    <tableColumn id="2" xr3:uid="{71A1AC22-79DD-4D37-94F7-AA7A13630E8C}" name="Gebäudebezeichnung" dataDxfId="49" totalsRowDxfId="48"/>
    <tableColumn id="3" xr3:uid="{0B8288EF-72F7-4F74-BBF5-6F8B83BB9584}" name="konditionierte Bruttogrundfläche_x000a_ [m2]" totalsRowFunction="sum" dataDxfId="47" totalsRowDxfId="46"/>
    <tableColumn id="4" xr3:uid="{52E0DCCC-35AD-40C7-984D-38E1183D6E52}" name="konditionierte_x000a_Nutzfläche [m2]" totalsRowFunction="sum" dataDxfId="45" totalsRowDxfId="44">
      <calculatedColumnFormula>IF(C6="","",C6*0.8)</calculatedColumnFormula>
    </tableColumn>
    <tableColumn id="5" xr3:uid="{4BB78864-3953-46A5-830F-FC4A448EE969}" name="Jahres Verbrauch  - Wärme_x000a_[kWh]" totalsRowFunction="sum" dataDxfId="43" totalsRowDxfId="42"/>
    <tableColumn id="16" xr3:uid="{841919D1-29A6-4ED8-8B07-4BE7A84ACF83}" name="Verbrauch EKZ_x000a_Wärme" dataDxfId="41" totalsRowDxfId="40">
      <calculatedColumnFormula>IFERROR(Tabelle3[[#This Row],[Jahres Verbrauch  - Wärme
'[kWh']]]/Tabelle3[[#This Row],[konditionierte Bruttogrundfläche
 '[m2']]],"k.A.")</calculatedColumnFormula>
    </tableColumn>
    <tableColumn id="6" xr3:uid="{E21B8082-C30A-424C-94CF-C4B62B08F183}" name="Jahres Verbrauch - Strom_x000a_[kWh]" totalsRowFunction="sum" dataDxfId="39" totalsRowDxfId="38"/>
    <tableColumn id="17" xr3:uid="{FBA807DE-7B58-4A84-A247-F95E0C696EB5}" name="Verbrauch EKZ _x000a_Strom" dataDxfId="37" totalsRowDxfId="36">
      <calculatedColumnFormula>IFERROR(Tabelle3[[#This Row],[Jahres Verbrauch - Strom
'[kWh']]]/Tabelle3[[#This Row],[konditionierte Bruttogrundfläche
 '[m2']]],"k.A.")</calculatedColumnFormula>
    </tableColumn>
    <tableColumn id="7" xr3:uid="{D64DCF9B-5CBC-4C03-AA73-3C694A44162E}" name="Jahres Verbrauch - Kälte [kWh]" totalsRowFunction="sum" dataDxfId="35" totalsRowDxfId="34"/>
    <tableColumn id="8" xr3:uid="{C6016F16-534A-47A8-880C-B0125C8F845B}" name="Jahres Verbrauch - Warmwasser [kWh]" totalsRowFunction="custom" dataDxfId="33" totalsRowDxfId="32">
      <totalsRowFormula>SUM(Tabelle3[Jahres Verbrauch - Warmwasser '[kWh']])</totalsRowFormula>
    </tableColumn>
    <tableColumn id="9" xr3:uid="{BB8DD9E0-68D4-4314-B906-A5B5E1EC8CF9}" name="Link - Energieausweis" dataDxfId="31" totalsRowDxfId="30"/>
    <tableColumn id="11" xr3:uid="{0848BD1F-4858-4118-B779-BE628421D61A}" name="im mehrheitlichen Eigentum? _x000a_(inkl. ausgelagerter Gesellschaften)" dataDxfId="29" totalsRowDxfId="28"/>
    <tableColumn id="12" xr3:uid="{7AA550EA-3C9D-4A96-9B7E-405F8DF641C0}" name="Teil eines Verbands?_x000a_(bspw. Schulverband)" dataDxfId="27" totalsRowDxfId="26"/>
    <tableColumn id="13" xr3:uid="{0BF41899-C427-456D-9B88-F55B28BFF2B3}" name="gemietet?" dataDxfId="25" totalsRowDxfId="24"/>
    <tableColumn id="18" xr3:uid="{35CAA50E-3D69-47E2-B633-F0DEF78741E1}" name=" Relevanz Inventar " dataDxfId="23" totalsRowDxfId="22">
      <calculatedColumnFormula>IF(D6&lt;&gt;"",IF(D6&gt;250,IF(Tabelle3[[#This Row],[im mehrheitlichen Eigentum? 
(inkl. ausgelagerter Gesellschaften)]]="ja","anzeigen",IF(OR(Tabelle3[[#This Row],[Teil eines Verbands?
(bspw. Schulverband)]]="ja",Tabelle3[[#This Row],[gemietet?]]="ja"),"anzeigen","nicht anzeigen")),"nicht anzeigen"),"")</calculatedColumnFormula>
    </tableColumn>
    <tableColumn id="14" xr3:uid="{E389CBC4-3489-46E8-B076-FCD94D41FD70}" name="OIB Version_x000a_Energieausweis " dataDxfId="21" totalsRowDxfId="20"/>
    <tableColumn id="15" xr3:uid="{1484021F-8AA6-4D25-BFD3-4DA1818A1899}" name="HWBRef,RK" dataDxfId="19" totalsRowDxfId="18">
      <calculatedColumnFormula>IF(Tabelle3[[#This Row],[OIB Version
Energieausweis ]]="vor 2015", " Da Ausweis zu alt, keine Eingabe möglich","")</calculatedColumnFormula>
    </tableColumn>
    <tableColumn id="19" xr3:uid="{99A5CC85-F0BB-499C-AB61-014B1B9AB5DC}" name=" lc" dataDxfId="17" totalsRowDxfId="16"/>
    <tableColumn id="20" xr3:uid="{5BB6C7D4-9C0A-4AB3-860B-DE3425A8F76C}" name="fGEE" dataDxfId="15" totalsRowDxfId="14"/>
    <tableColumn id="21" xr3:uid="{829BD669-A325-486C-9A0B-148D5A1652D9}" name="Berechnung HWBRef,zulässig" dataDxfId="13" totalsRowDxfId="12">
      <calculatedColumnFormula>IF(Tabelle3[[#This Row],[OIB Version
Energieausweis ]]=2015,25*(1+2.5/Tabelle3[[#This Row],[ lc]]),IF(Tabelle3[[#This Row],[OIB Version
Energieausweis ]]=2019,25*(1+2.5/Tabelle3[[#This Row],[ lc]]),IF(Tabelle3[[#This Row],[OIB Version
Energieausweis ]]=2023,21*(1+2.1/Tabelle3[[#This Row],[ lc]])," ")))</calculatedColumnFormula>
    </tableColumn>
    <tableColumn id="22" xr3:uid="{B0044217-3184-405C-A4EA-682E9E0AAF05}" name="Berechnung NEG" dataDxfId="11" totalsRowDxfId="10">
      <calculatedColumnFormula>IF(Tabelle3[[#This Row],[OIB Version
Energieausweis ]]=2015,IF(AND(Tabelle3[[#This Row],[HWBRef,RK]]&lt;=T6,Tabelle3[[#This Row],[fGEE]]&lt;=1.05),"NEG","kein NEG"),IF(Tabelle3[[#This Row],[OIB Version
Energieausweis ]]=2019,IF(AND(Tabelle3[[#This Row],[HWBRef,RK]]&lt;=T6,Tabelle3[[#This Row],[fGEE]]&lt;=0.95),"NEG","kein NEG"),IF(Tabelle3[[#This Row],[OIB Version
Energieausweis ]]=2023,IF(AND(Tabelle3[[#This Row],[HWBRef,RK]]&lt;=T6,Tabelle3[[#This Row],[fGEE]]&lt;=0.95),"NEG","kein NEG")," ")))</calculatedColumnFormula>
    </tableColumn>
    <tableColumn id="23" xr3:uid="{02D68CF6-B5E7-42A5-A50E-90A22DF45762}" name="ein NEG? (Stichtag 01.01.2024)" dataDxfId="9" totalsRowDxfId="8">
      <calculatedColumnFormula>IF(Tabelle3[[#This Row],[Berechnung NEG]]&lt;&gt;" ",IF(Tabelle3[[#This Row],[Berechnung NEG]]="NEG","ja","nein")," ")</calculatedColumnFormula>
    </tableColumn>
    <tableColumn id="24" xr3:uid="{C5F91C5B-8E17-4A42-B526-B66A8DA97677}" name="wenn ein Sozialbau, kostenneutral zu sanieren?" dataDxfId="7" totalsRowDxfId="6"/>
    <tableColumn id="26" xr3:uid="{1F4A759F-28C5-41B0-AA51-20FC6BA76ADD}" name="Relevanz Ausgangs-basis" dataDxfId="5" totalsRowDxfId="4">
      <calculatedColumnFormula>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 dT="2025-06-30T14:07:11.99" personId="{F2F698E2-C914-4275-800E-BAFE933BDC33}" id="{756D3CE6-62A6-438E-AF0F-45944FC69858}">
    <text>Keine Eingabe erforderlich. Wird automatisch befüllt.</text>
  </threadedComment>
  <threadedComment ref="B5" dT="2025-06-30T14:06:02.95" personId="{F2F698E2-C914-4275-800E-BAFE933BDC33}" id="{1A4A681D-DD64-4400-A775-00D4FE312333}">
    <text>Eindeutige Benennung erforderlich:
bspw. 
- Kindergarten Müllerstraße
- Feuerwehr Musterhausen
- Rathaus Musterhausen
- Wohnanlage Sonnenstraße
- ...</text>
  </threadedComment>
  <threadedComment ref="C5" dT="2025-06-30T14:10:31.49" personId="{F2F698E2-C914-4275-800E-BAFE933BDC33}" id="{13C23820-A4F7-4402-B043-EAD29CA4731A}">
    <text>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text>
  </threadedComment>
  <threadedComment ref="D5" dT="2025-06-30T14:12:28.40" personId="{F2F698E2-C914-4275-800E-BAFE933BDC33}" id="{79DF39B0-E4BA-413A-A6D8-3D25329EB73A}">
    <text>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text>
  </threadedComment>
  <threadedComment ref="E5" dT="2025-06-30T14:14:45.28" personId="{F2F698E2-C914-4275-800E-BAFE933BDC33}" id="{0F530181-F48D-4E7B-B962-06A9F5146C60}">
    <text>Eingabe Wärmeverbrauch anhand von Rechnungen oder anderweitigen Aufzeichnungen. Die Abgrenzung der Daten soll von 01.01.202X bis 31.12.202X erfolgen.</text>
  </threadedComment>
  <threadedComment ref="F5" dT="2025-06-30T14:16:06.25" personId="{F2F698E2-C914-4275-800E-BAFE933BDC33}" id="{CE00FF28-A67E-432F-9BE7-D9E86317AD64}">
    <text>Verbrauchs-Energiekennzahl Wärme.
Keine Eingabe erforderlich. Wird automatisch mit den Daten der Bruttogrundfläche und Wärmeverbrauch ermittelt.</text>
  </threadedComment>
  <threadedComment ref="G5" dT="2025-06-30T14:15:04.59" personId="{F2F698E2-C914-4275-800E-BAFE933BDC33}" id="{F13045C3-FCB1-4A02-B77E-88B021FB22BC}">
    <text>Eingabe Stromverbrauch anhand von Rechnungen oder anderweitigen Aufzeichnungen. Die Abgrenzung der Daten soll von 01.01.202X bis 31.12.202X erfolgen.</text>
  </threadedComment>
  <threadedComment ref="H5" dT="2025-06-30T14:16:29.86" personId="{F2F698E2-C914-4275-800E-BAFE933BDC33}" id="{F5EE8005-C6D7-4865-B39C-1720FCCE8F5E}">
    <text xml:space="preserve">Verbrauchs-Energiekennzahl Strom.
Keine Eingabe erforderlich. Wird automatisch mit den Daten der Bruttogrundfläche und Stromverbrauch ermittelt.
</text>
  </threadedComment>
  <threadedComment ref="I5" dT="2025-06-30T14:17:17.70" personId="{F2F698E2-C914-4275-800E-BAFE933BDC33}" id="{9140A302-43AB-4720-8D78-C0D7B354D13C}">
    <text>Eingabe Kälteverbrauch anhand von Rechnungen oder anderweitigen Aufzeichnungen. Die Abgrenzung der Daten soll von 01.01.202X bis 31.12.202X erfolgen.</text>
  </threadedComment>
  <threadedComment ref="J5" dT="2025-06-30T14:17:32.88" personId="{F2F698E2-C914-4275-800E-BAFE933BDC33}" id="{A20690CA-189F-43D6-9699-60D2A15B6D34}">
    <text>Eingabe Warmwasserverbrauch anhand von Rechnungen oder anderweitigen Aufzeichnungen. Die Abgrenzung der Daten soll von 01.01.202X bis 31.12.202X erfolgen.</text>
  </threadedComment>
  <threadedComment ref="K5" dT="2025-06-30T14:19:10.77" personId="{F2F698E2-C914-4275-800E-BAFE933BDC33}" id="{049DC63C-9C94-4E65-9587-135B71FBE3D5}">
    <text>URL einfügen, wo der Energieausweis veröffentlicht wurde.
WICHTIG: die gesamte URL einfügen, dh. inkl. https:
https://www.energie-noe.at/eed-3</text>
    <extLst>
      <x:ext xmlns:xltc2="http://schemas.microsoft.com/office/spreadsheetml/2020/threadedcomments2" uri="{F7C98A9C-CBB3-438F-8F68-D28B6AF4A901}">
        <xltc2:checksum>3718158331</xltc2:checksum>
        <xltc2:hyperlink startIndex="110" length="32" url="https://www.energie-noe.at/eed-3"/>
      </x:ext>
    </extLst>
  </threadedComment>
  <threadedComment ref="L5" dT="2025-06-30T14:20:26.31" personId="{F2F698E2-C914-4275-800E-BAFE933BDC33}" id="{131CC713-1A1B-40D6-9CF7-FB9F852693EE}">
    <text>Vorausauswahl muss überschrieben werden. Dazu bitte über die Dropdownliste eine Auswahl treffen.</text>
  </threadedComment>
  <threadedComment ref="M5" dT="2025-06-30T14:20:34.19" personId="{F2F698E2-C914-4275-800E-BAFE933BDC33}" id="{E64AB4AC-259E-4701-8EFA-12DF46757D0E}">
    <text>Vorausauswahl muss überschrieben werden. Dazu bitte über die Dropdownliste eine Auswahl treffen.</text>
  </threadedComment>
  <threadedComment ref="N5" dT="2025-06-30T14:20:38.83" personId="{F2F698E2-C914-4275-800E-BAFE933BDC33}" id="{24D345EC-47A2-402A-B910-495840A6BC35}">
    <text>Vorausauswahl muss überschrieben werden. Dazu bitte über die Dropdownliste eine Auswahl treffen.</text>
  </threadedComment>
  <threadedComment ref="P5" dT="2025-06-30T14:23:37.38" personId="{F2F698E2-C914-4275-800E-BAFE933BDC33}" id="{43D1F387-C1ED-4A2D-B29B-6DEFD3CAB724}">
    <text>Über die Dropdownliste ist das Jahr der OIB-Version des Energieausweises auszuwählen.
Das Jahr ist im Energieausweis auf jener Seite mit der Effizienzgrafik ganz oben, im grünen Block zu finden.</text>
  </threadedComment>
  <threadedComment ref="Q5" dT="2025-07-01T14:38:39.80" personId="{F2F698E2-C914-4275-800E-BAFE933BDC33}" id="{8ECB476A-E2BE-4C8A-8B60-A980CE7747A8}">
    <text>Heizwärmebedarf:
Dieser Wert ist einzugeben sofern der Energieausweis zwischen 2015 bis heute erstellt wurde. 
Der Wert ist im Energieausweis im Block „Wärme- und Energiebedarf (Referenzklima)“ zu finden.
Wenn EAW vor 2015, keine Eingabe möglich, da keine Daten vorhanden sind. Somit in Spalte „Ist das Gebäude ein NEG? “ händisch mit ja oder nein befüllen</text>
  </threadedComment>
  <threadedComment ref="R5" dT="2025-07-01T14:48:44.51" personId="{F2F698E2-C914-4275-800E-BAFE933BDC33}" id="{C87C06D2-57A5-4319-9109-7562AC079D05}">
    <text xml:space="preserve">Charakteristische Länge:
Dieser Wert ist einzugeben sofern der Energieausweis zwischen 2015 bis heute erstellt wurde. 
Der Wert ist im Energieausweis im Block „Wärme- und Energiebedarf (Referenzklima)“ zu finden.
</text>
  </threadedComment>
  <threadedComment ref="S5" dT="2025-07-15T09:26:07.14" personId="{F2F698E2-C914-4275-800E-BAFE933BDC33}" id="{7DB4DDD9-BFB4-45BE-A61A-07CFBEDE9544}">
    <text xml:space="preserve">Gesamtenergieeffizienzfaktor:
Dieser Wert ist einzugeben sofern der Energieausweis zwischen 2015 bis heute erstellt wurde. 
Der Wert ist im Energieausweis im Block „Wärme- und Energiebedarf (Referenzklima)“ zu finden.
</text>
  </threadedComment>
  <threadedComment ref="T5" dT="2025-07-01T14:55:23.99" personId="{F2F698E2-C914-4275-800E-BAFE933BDC33}" id="{3ECD7F4E-097E-4B97-A714-3A96F030CF1A}">
    <text>Keine Eingabe erforderlich. Sofern Daten aus dem Energieausweis eingegeben wurden, wird diese Zelle automatisch berechnet.</text>
  </threadedComment>
  <threadedComment ref="U5" dT="2025-07-01T14:55:30.02" personId="{F2F698E2-C914-4275-800E-BAFE933BDC33}" id="{EBE15602-22F2-4FE4-931C-A93C7BD13A88}">
    <text>Keine Eingabe erforderlich. Sofern Daten aus dem Energieausweis eingegeben wurden, wird diese Zelle automatisch berechnet.</text>
  </threadedComment>
  <threadedComment ref="V5" dT="2025-07-01T14:56:38.66" personId="{F2F698E2-C914-4275-800E-BAFE933BDC33}" id="{A3F62307-93B5-48A1-A2B1-895846FD4D45}">
    <text>Ist das Gebäude ein Niedrigstenergiegebäude?
Wenn Daten aus dem Energieausweis eingegeben wurden, wird diese Zelle automatisch berechnet.
Wenn keine Daten eingegeben wurden, muss die Information (ja oder nein) händisch eingegeben werden.</text>
  </threadedComment>
  <threadedComment ref="W5" dT="2025-07-01T14:57:37.33" personId="{F2F698E2-C914-4275-800E-BAFE933BDC33}" id="{3E84FB12-2F5E-4BB5-9203-35D195957D15}">
    <text>Über eine Dropdownliste ist „kein Sozialbau“ , „ja“ oder „nein“ auszuwählen.
Sofern die Information gemeindeintern nicht bekannt ist, muss ein Dienstleister (Bau Unternehmen) zu Rate gezogen werden.
Im Zweifelsfall ist „ja“ anzugeben. Somit fällt das Gebäude unter die Renovierungspflicht.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3FB6-2F9B-4185-8149-D2D3CD18C1FD}">
  <dimension ref="A1:B32"/>
  <sheetViews>
    <sheetView tabSelected="1" workbookViewId="0">
      <selection activeCell="C4" sqref="C4"/>
    </sheetView>
  </sheetViews>
  <sheetFormatPr baseColWidth="10" defaultColWidth="11.44140625" defaultRowHeight="14.4" x14ac:dyDescent="0.3"/>
  <cols>
    <col min="1" max="1" width="11.88671875" customWidth="1"/>
    <col min="2" max="2" width="187.109375" customWidth="1"/>
  </cols>
  <sheetData>
    <row r="1" spans="1:2" x14ac:dyDescent="0.3">
      <c r="A1" t="s">
        <v>56</v>
      </c>
    </row>
    <row r="2" spans="1:2" x14ac:dyDescent="0.3">
      <c r="A2" t="s">
        <v>0</v>
      </c>
    </row>
    <row r="3" spans="1:2" ht="18.600000000000001" thickBot="1" x14ac:dyDescent="0.35">
      <c r="B3" s="57" t="s">
        <v>1</v>
      </c>
    </row>
    <row r="4" spans="1:2" ht="146.4" customHeight="1" thickBot="1" x14ac:dyDescent="0.35">
      <c r="A4" s="59" t="s">
        <v>2</v>
      </c>
      <c r="B4" s="58" t="s">
        <v>55</v>
      </c>
    </row>
    <row r="6" spans="1:2" ht="15" thickBot="1" x14ac:dyDescent="0.35"/>
    <row r="7" spans="1:2" ht="199.2" customHeight="1" thickBot="1" x14ac:dyDescent="0.35">
      <c r="A7" s="59" t="s">
        <v>3</v>
      </c>
      <c r="B7" s="60" t="s">
        <v>4</v>
      </c>
    </row>
    <row r="30" spans="2:2" x14ac:dyDescent="0.3">
      <c r="B30" s="9"/>
    </row>
    <row r="31" spans="2:2" x14ac:dyDescent="0.3">
      <c r="B31" s="9"/>
    </row>
    <row r="32" spans="2:2" x14ac:dyDescent="0.3">
      <c r="B32" s="9"/>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71B3-A303-48DD-BAE0-643103CC6619}">
  <sheetPr>
    <pageSetUpPr fitToPage="1"/>
  </sheetPr>
  <dimension ref="A1:Y39"/>
  <sheetViews>
    <sheetView showGridLines="0" zoomScaleNormal="100" workbookViewId="0">
      <selection activeCell="C1" sqref="C1"/>
    </sheetView>
  </sheetViews>
  <sheetFormatPr baseColWidth="10" defaultColWidth="11.44140625" defaultRowHeight="14.4" outlineLevelCol="1" x14ac:dyDescent="0.3"/>
  <cols>
    <col min="1" max="1" width="9.109375" style="26" customWidth="1"/>
    <col min="2" max="2" width="32.109375" style="26" customWidth="1"/>
    <col min="3" max="3" width="22.33203125" style="26" bestFit="1" customWidth="1"/>
    <col min="4" max="4" width="19.5546875" style="26" bestFit="1" customWidth="1"/>
    <col min="5" max="5" width="28.6640625" style="26" customWidth="1"/>
    <col min="6" max="6" width="9.5546875" style="26" customWidth="1" outlineLevel="1"/>
    <col min="7" max="7" width="28.6640625" style="26" customWidth="1"/>
    <col min="8" max="8" width="10.5546875" style="26" customWidth="1" outlineLevel="1"/>
    <col min="9" max="9" width="15.5546875" style="26" customWidth="1"/>
    <col min="10" max="11" width="17.6640625" style="26" customWidth="1"/>
    <col min="12" max="12" width="19" style="26" bestFit="1" customWidth="1"/>
    <col min="13" max="13" width="15.6640625" style="26" bestFit="1" customWidth="1"/>
    <col min="14" max="14" width="14.33203125" style="26" bestFit="1" customWidth="1"/>
    <col min="15" max="15" width="15.6640625" style="27" hidden="1" customWidth="1"/>
    <col min="16" max="16" width="14.6640625" style="27" customWidth="1" outlineLevel="1"/>
    <col min="17" max="17" width="11.44140625" style="28" customWidth="1" outlineLevel="1"/>
    <col min="18" max="18" width="11.44140625" style="27" customWidth="1" outlineLevel="1"/>
    <col min="19" max="19" width="13.6640625" style="27" customWidth="1" outlineLevel="1"/>
    <col min="20" max="20" width="13.33203125" style="27" customWidth="1" outlineLevel="1"/>
    <col min="21" max="22" width="11.44140625" style="27" customWidth="1" outlineLevel="1"/>
    <col min="23" max="23" width="13.44140625" style="27" customWidth="1" outlineLevel="1"/>
    <col min="24" max="24" width="13.6640625" style="27" hidden="1" customWidth="1" outlineLevel="1"/>
    <col min="25" max="25" width="11.44140625" style="27" customWidth="1" outlineLevel="1"/>
    <col min="26" max="16384" width="11.44140625" style="27"/>
  </cols>
  <sheetData>
    <row r="1" spans="1:24" x14ac:dyDescent="0.3">
      <c r="A1" s="68" t="s">
        <v>5</v>
      </c>
      <c r="B1" s="68"/>
      <c r="C1" s="25" t="s">
        <v>6</v>
      </c>
      <c r="D1" s="25" t="s">
        <v>7</v>
      </c>
    </row>
    <row r="2" spans="1:24" ht="15" thickBot="1" x14ac:dyDescent="0.35">
      <c r="A2" s="68" t="s">
        <v>8</v>
      </c>
      <c r="B2" s="68"/>
      <c r="C2" s="29" t="s">
        <v>9</v>
      </c>
      <c r="D2" s="25" t="s">
        <v>10</v>
      </c>
    </row>
    <row r="3" spans="1:24" ht="18.600000000000001" thickBot="1" x14ac:dyDescent="0.4">
      <c r="A3" s="30"/>
      <c r="B3" s="24" t="s">
        <v>11</v>
      </c>
      <c r="C3" s="31" t="s">
        <v>12</v>
      </c>
      <c r="L3" s="72" t="s">
        <v>13</v>
      </c>
      <c r="M3" s="73"/>
      <c r="N3" s="74"/>
      <c r="O3"/>
      <c r="P3"/>
      <c r="Q3" s="72" t="s">
        <v>14</v>
      </c>
      <c r="R3" s="73"/>
      <c r="S3" s="73"/>
      <c r="T3" s="76"/>
      <c r="U3" s="76"/>
      <c r="V3" s="76"/>
      <c r="W3" s="77"/>
    </row>
    <row r="4" spans="1:24" ht="15" thickBot="1" x14ac:dyDescent="0.35">
      <c r="L4" s="69" t="s">
        <v>15</v>
      </c>
      <c r="M4" s="70"/>
      <c r="N4" s="71"/>
      <c r="O4"/>
      <c r="P4"/>
      <c r="Q4" s="66" t="s">
        <v>16</v>
      </c>
      <c r="R4" s="75"/>
      <c r="S4" s="67"/>
      <c r="T4"/>
      <c r="U4"/>
      <c r="V4" s="66" t="s">
        <v>15</v>
      </c>
      <c r="W4" s="67"/>
    </row>
    <row r="5" spans="1:24" ht="58.2" thickBot="1" x14ac:dyDescent="0.35">
      <c r="A5" s="48" t="s">
        <v>17</v>
      </c>
      <c r="B5" s="49" t="s">
        <v>18</v>
      </c>
      <c r="C5" s="48" t="s">
        <v>19</v>
      </c>
      <c r="D5" s="48" t="s">
        <v>20</v>
      </c>
      <c r="E5" s="48" t="s">
        <v>49</v>
      </c>
      <c r="F5" s="48" t="s">
        <v>53</v>
      </c>
      <c r="G5" s="48" t="s">
        <v>50</v>
      </c>
      <c r="H5" s="48" t="s">
        <v>54</v>
      </c>
      <c r="I5" s="48" t="s">
        <v>51</v>
      </c>
      <c r="J5" s="48" t="s">
        <v>52</v>
      </c>
      <c r="K5" s="48" t="s">
        <v>21</v>
      </c>
      <c r="L5" s="50" t="s">
        <v>22</v>
      </c>
      <c r="M5" s="48" t="s">
        <v>23</v>
      </c>
      <c r="N5" s="51" t="s">
        <v>24</v>
      </c>
      <c r="O5" s="48" t="s">
        <v>25</v>
      </c>
      <c r="P5" s="52" t="s">
        <v>26</v>
      </c>
      <c r="Q5" s="53" t="s">
        <v>27</v>
      </c>
      <c r="R5" s="54" t="s">
        <v>57</v>
      </c>
      <c r="S5" s="55" t="s">
        <v>28</v>
      </c>
      <c r="T5" s="61" t="s">
        <v>29</v>
      </c>
      <c r="U5" s="62" t="s">
        <v>30</v>
      </c>
      <c r="V5" s="53" t="s">
        <v>31</v>
      </c>
      <c r="W5" s="56" t="s">
        <v>32</v>
      </c>
      <c r="X5" s="32" t="s">
        <v>33</v>
      </c>
    </row>
    <row r="6" spans="1:24" x14ac:dyDescent="0.3">
      <c r="A6" s="23">
        <v>1</v>
      </c>
      <c r="B6" s="34"/>
      <c r="C6" s="34"/>
      <c r="D6" s="33" t="str">
        <f t="shared" ref="D6:D38" si="0">IF(C6="","",C6*0.8)</f>
        <v/>
      </c>
      <c r="E6" s="34"/>
      <c r="F6" s="23" t="str">
        <f>IFERROR(Tabelle3[[#This Row],[Jahres Verbrauch  - Wärme
'[kWh']]]/Tabelle3[[#This Row],[konditionierte Bruttogrundfläche
 '[m2']]],"k.A.")</f>
        <v>k.A.</v>
      </c>
      <c r="G6" s="34"/>
      <c r="H6" s="23" t="str">
        <f>IFERROR(Tabelle3[[#This Row],[Jahres Verbrauch - Strom
'[kWh']]]/Tabelle3[[#This Row],[konditionierte Bruttogrundfläche
 '[m2']]],"k.A.")</f>
        <v>k.A.</v>
      </c>
      <c r="I6" s="34"/>
      <c r="J6" s="34"/>
      <c r="K6" s="65" t="s">
        <v>34</v>
      </c>
      <c r="L6" s="35" t="s">
        <v>35</v>
      </c>
      <c r="M6" s="36" t="s">
        <v>36</v>
      </c>
      <c r="N6" s="37" t="s">
        <v>36</v>
      </c>
      <c r="O6" s="26" t="str">
        <f>IF(D6&lt;&gt;"",IF(D6&gt;250,IF(Tabelle3[[#This Row],[im mehrheitlichen Eigentum? 
(inkl. ausgelagerter Gesellschaften)]]="ja","anzeigen",IF(OR(Tabelle3[[#This Row],[Teil eines Verbands?
(bspw. Schulverband)]]="ja",Tabelle3[[#This Row],[gemietet?]]="ja"),"anzeigen","nicht anzeigen")),"nicht anzeigen"),"")</f>
        <v/>
      </c>
      <c r="P6" s="26"/>
      <c r="Q6" s="38" t="str">
        <f>IF(Tabelle3[[#This Row],[OIB Version
Energieausweis ]]="vor 2015", "EAW zu alt - keine Berechnung möglich"," ")</f>
        <v xml:space="preserve"> </v>
      </c>
      <c r="R6" s="36"/>
      <c r="S6" s="37"/>
      <c r="T6" s="63" t="str">
        <f>IF(Tabelle3[[#This Row],[OIB Version
Energieausweis ]]=2015,25*(1+2.5/Tabelle3[[#This Row],[ lc]]),IF(Tabelle3[[#This Row],[OIB Version
Energieausweis ]]=2019,25*(1+2.5/Tabelle3[[#This Row],[ lc]]),IF(Tabelle3[[#This Row],[OIB Version
Energieausweis ]]=2023,21*(1+2.1/Tabelle3[[#This Row],[ lc]])," ")))</f>
        <v xml:space="preserve"> </v>
      </c>
      <c r="U6" s="64" t="str">
        <f>IF(Tabelle3[[#This Row],[OIB Version
Energieausweis ]]=2015,IF(AND(Tabelle3[[#This Row],[HWBRef,RK]]&lt;=T6,Tabelle3[[#This Row],[fGEE]]&lt;=1.05),"NEG","kein NEG"),IF(Tabelle3[[#This Row],[OIB Version
Energieausweis ]]=2019,IF(AND(Tabelle3[[#This Row],[HWBRef,RK]]&lt;=T6,Tabelle3[[#This Row],[fGEE]]&lt;=0.95),"NEG","kein NEG"),IF(Tabelle3[[#This Row],[OIB Version
Energieausweis ]]=2023,IF(AND(Tabelle3[[#This Row],[HWBRef,RK]]&lt;=T6,Tabelle3[[#This Row],[fGEE]]&lt;=0.95),"NEG","kein NEG")," ")))</f>
        <v xml:space="preserve"> </v>
      </c>
      <c r="V6" s="35" t="str">
        <f>IF(Tabelle3[[#This Row],[Berechnung NEG]]&lt;&gt;" ",IF(Tabelle3[[#This Row],[Berechnung NEG]]="NEG","ja","nein")," ")</f>
        <v xml:space="preserve"> </v>
      </c>
      <c r="W6" s="37"/>
      <c r="X6" s="37"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7" spans="1:24" x14ac:dyDescent="0.3">
      <c r="A7" s="23" t="str">
        <f>IF(B7&lt;&gt;"", MAX(A$6:A6)+1, "")</f>
        <v/>
      </c>
      <c r="B7" s="34"/>
      <c r="C7" s="34"/>
      <c r="D7" s="33" t="str">
        <f t="shared" si="0"/>
        <v/>
      </c>
      <c r="E7" s="34"/>
      <c r="F7" s="23" t="str">
        <f>IFERROR(Tabelle3[[#This Row],[Jahres Verbrauch  - Wärme
'[kWh']]]/Tabelle3[[#This Row],[konditionierte Bruttogrundfläche
 '[m2']]],"k.A.")</f>
        <v>k.A.</v>
      </c>
      <c r="G7" s="34"/>
      <c r="H7" s="23" t="str">
        <f>IFERROR(Tabelle3[[#This Row],[Jahres Verbrauch - Strom
'[kWh']]]/Tabelle3[[#This Row],[konditionierte Bruttogrundfläche
 '[m2']]],"k.A.")</f>
        <v>k.A.</v>
      </c>
      <c r="I7" s="34"/>
      <c r="J7" s="34"/>
      <c r="K7" s="27" t="s">
        <v>34</v>
      </c>
      <c r="L7" s="39" t="s">
        <v>35</v>
      </c>
      <c r="M7" s="26" t="s">
        <v>36</v>
      </c>
      <c r="N7" s="40" t="str">
        <f>IF(Tabelle3[[#This Row],[im mehrheitlichen Eigentum? 
(inkl. ausgelagerter Gesellschaften)]]="ja","nein","")</f>
        <v>nein</v>
      </c>
      <c r="O7" s="26" t="str">
        <f>IF(D7&lt;&gt;"",IF(D7&gt;250,IF(Tabelle3[[#This Row],[im mehrheitlichen Eigentum? 
(inkl. ausgelagerter Gesellschaften)]]="ja","anzeigen",IF(OR(Tabelle3[[#This Row],[Teil eines Verbands?
(bspw. Schulverband)]]="ja",Tabelle3[[#This Row],[gemietet?]]="ja"),"anzeigen","nicht anzeigen")),"nicht anzeigen"),"")</f>
        <v/>
      </c>
      <c r="P7" s="26"/>
      <c r="Q7" s="41" t="str">
        <f>IF(Tabelle3[[#This Row],[OIB Version
Energieausweis ]]="vor 2015", "EAW zu alt - keine Berechnung möglich"," ")</f>
        <v xml:space="preserve"> </v>
      </c>
      <c r="R7" s="26"/>
      <c r="S7" s="40"/>
      <c r="T7" s="63" t="str">
        <f>IF(Tabelle3[[#This Row],[OIB Version
Energieausweis ]]=2015,25*(1+2.5/Tabelle3[[#This Row],[ lc]]),IF(Tabelle3[[#This Row],[OIB Version
Energieausweis ]]=2019,25*(1+2.5/Tabelle3[[#This Row],[ lc]]),IF(Tabelle3[[#This Row],[OIB Version
Energieausweis ]]=2023,21*(1+2.1/Tabelle3[[#This Row],[ lc]])," ")))</f>
        <v xml:space="preserve"> </v>
      </c>
      <c r="U7" s="64" t="str">
        <f>IF(Tabelle3[[#This Row],[OIB Version
Energieausweis ]]=2015,IF(AND(Tabelle3[[#This Row],[HWBRef,RK]]&lt;=T7,Tabelle3[[#This Row],[fGEE]]&lt;=1.05),"NEG","kein NEG"),IF(Tabelle3[[#This Row],[OIB Version
Energieausweis ]]=2019,IF(AND(Tabelle3[[#This Row],[HWBRef,RK]]&lt;=T7,Tabelle3[[#This Row],[fGEE]]&lt;=0.95),"NEG","kein NEG"),IF(Tabelle3[[#This Row],[OIB Version
Energieausweis ]]=2023,IF(AND(Tabelle3[[#This Row],[HWBRef,RK]]&lt;=T7,Tabelle3[[#This Row],[fGEE]]&lt;=0.95),"NEG","kein NEG")," ")))</f>
        <v xml:space="preserve"> </v>
      </c>
      <c r="V7" s="39" t="str">
        <f>IF(Tabelle3[[#This Row],[Berechnung NEG]]&lt;&gt;" ",IF(Tabelle3[[#This Row],[Berechnung NEG]]="NEG","ja","nein")," ")</f>
        <v xml:space="preserve"> </v>
      </c>
      <c r="W7" s="40"/>
      <c r="X7"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8" spans="1:24" x14ac:dyDescent="0.3">
      <c r="A8" s="23" t="str">
        <f>IF(B8&lt;&gt;"", MAX(A$6:A7)+1, "")</f>
        <v/>
      </c>
      <c r="B8" s="34"/>
      <c r="C8" s="34"/>
      <c r="D8" s="33" t="str">
        <f t="shared" si="0"/>
        <v/>
      </c>
      <c r="E8" s="34"/>
      <c r="F8" s="23" t="str">
        <f>IFERROR(Tabelle3[[#This Row],[Jahres Verbrauch  - Wärme
'[kWh']]]/Tabelle3[[#This Row],[konditionierte Bruttogrundfläche
 '[m2']]],"k.A.")</f>
        <v>k.A.</v>
      </c>
      <c r="G8" s="34"/>
      <c r="H8" s="23" t="str">
        <f>IFERROR(Tabelle3[[#This Row],[Jahres Verbrauch - Strom
'[kWh']]]/Tabelle3[[#This Row],[konditionierte Bruttogrundfläche
 '[m2']]],"k.A.")</f>
        <v>k.A.</v>
      </c>
      <c r="I8" s="34"/>
      <c r="J8" s="34"/>
      <c r="K8" s="27" t="s">
        <v>34</v>
      </c>
      <c r="L8" s="39" t="s">
        <v>35</v>
      </c>
      <c r="M8" s="26" t="s">
        <v>36</v>
      </c>
      <c r="N8" s="40" t="str">
        <f>IF(Tabelle3[[#This Row],[im mehrheitlichen Eigentum? 
(inkl. ausgelagerter Gesellschaften)]]="ja","nein","")</f>
        <v>nein</v>
      </c>
      <c r="O8" s="26" t="str">
        <f>IF(D8&lt;&gt;"",IF(D8&gt;250,IF(Tabelle3[[#This Row],[im mehrheitlichen Eigentum? 
(inkl. ausgelagerter Gesellschaften)]]="ja","anzeigen",IF(OR(Tabelle3[[#This Row],[Teil eines Verbands?
(bspw. Schulverband)]]="ja",Tabelle3[[#This Row],[gemietet?]]="ja"),"anzeigen","nicht anzeigen")),"nicht anzeigen"),"")</f>
        <v/>
      </c>
      <c r="P8" s="26"/>
      <c r="Q8" s="41" t="str">
        <f>IF(Tabelle3[[#This Row],[OIB Version
Energieausweis ]]="vor 2015", "EAW zu alt - keine Berechnung möglich"," ")</f>
        <v xml:space="preserve"> </v>
      </c>
      <c r="R8" s="26"/>
      <c r="S8" s="40"/>
      <c r="T8" s="63" t="str">
        <f>IF(Tabelle3[[#This Row],[OIB Version
Energieausweis ]]=2015,25*(1+2.5/Tabelle3[[#This Row],[ lc]]),IF(Tabelle3[[#This Row],[OIB Version
Energieausweis ]]=2019,25*(1+2.5/Tabelle3[[#This Row],[ lc]]),IF(Tabelle3[[#This Row],[OIB Version
Energieausweis ]]=2023,21*(1+2.1/Tabelle3[[#This Row],[ lc]])," ")))</f>
        <v xml:space="preserve"> </v>
      </c>
      <c r="U8" s="64" t="str">
        <f>IF(Tabelle3[[#This Row],[OIB Version
Energieausweis ]]=2015,IF(AND(Tabelle3[[#This Row],[HWBRef,RK]]&lt;=T8,Tabelle3[[#This Row],[fGEE]]&lt;=1.05),"NEG","kein NEG"),IF(Tabelle3[[#This Row],[OIB Version
Energieausweis ]]=2019,IF(AND(Tabelle3[[#This Row],[HWBRef,RK]]&lt;=T8,Tabelle3[[#This Row],[fGEE]]&lt;=0.95),"NEG","kein NEG"),IF(Tabelle3[[#This Row],[OIB Version
Energieausweis ]]=2023,IF(AND(Tabelle3[[#This Row],[HWBRef,RK]]&lt;=T8,Tabelle3[[#This Row],[fGEE]]&lt;=0.95),"NEG","kein NEG")," ")))</f>
        <v xml:space="preserve"> </v>
      </c>
      <c r="V8" s="39" t="str">
        <f>IF(Tabelle3[[#This Row],[Berechnung NEG]]&lt;&gt;" ",IF(Tabelle3[[#This Row],[Berechnung NEG]]="NEG","ja","nein")," ")</f>
        <v xml:space="preserve"> </v>
      </c>
      <c r="W8" s="40"/>
      <c r="X8"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9" spans="1:24" x14ac:dyDescent="0.3">
      <c r="A9" s="23" t="str">
        <f>IF(B9&lt;&gt;"", MAX(A$6:A8)+1, "")</f>
        <v/>
      </c>
      <c r="B9" s="34"/>
      <c r="C9" s="34"/>
      <c r="D9" s="33" t="str">
        <f t="shared" si="0"/>
        <v/>
      </c>
      <c r="E9" s="34"/>
      <c r="F9" s="23" t="str">
        <f>IFERROR(Tabelle3[[#This Row],[Jahres Verbrauch  - Wärme
'[kWh']]]/Tabelle3[[#This Row],[konditionierte Bruttogrundfläche
 '[m2']]],"k.A.")</f>
        <v>k.A.</v>
      </c>
      <c r="G9" s="34"/>
      <c r="H9" s="23" t="str">
        <f>IFERROR(Tabelle3[[#This Row],[Jahres Verbrauch - Strom
'[kWh']]]/Tabelle3[[#This Row],[konditionierte Bruttogrundfläche
 '[m2']]],"k.A.")</f>
        <v>k.A.</v>
      </c>
      <c r="I9" s="34"/>
      <c r="J9" s="34"/>
      <c r="K9" s="27" t="s">
        <v>34</v>
      </c>
      <c r="L9" s="39" t="s">
        <v>35</v>
      </c>
      <c r="M9" s="26" t="s">
        <v>36</v>
      </c>
      <c r="N9" s="40" t="str">
        <f>IF(Tabelle3[[#This Row],[im mehrheitlichen Eigentum? 
(inkl. ausgelagerter Gesellschaften)]]="ja","nein","")</f>
        <v>nein</v>
      </c>
      <c r="O9" s="26" t="str">
        <f>IF(D9&lt;&gt;"",IF(D9&gt;250,IF(Tabelle3[[#This Row],[im mehrheitlichen Eigentum? 
(inkl. ausgelagerter Gesellschaften)]]="ja","anzeigen",IF(OR(Tabelle3[[#This Row],[Teil eines Verbands?
(bspw. Schulverband)]]="ja",Tabelle3[[#This Row],[gemietet?]]="ja"),"anzeigen","nicht anzeigen")),"nicht anzeigen"),"")</f>
        <v/>
      </c>
      <c r="P9" s="26"/>
      <c r="Q9" s="41" t="str">
        <f>IF(Tabelle3[[#This Row],[OIB Version
Energieausweis ]]="vor 2015", "EAW zu alt - keine Berechnung möglich"," ")</f>
        <v xml:space="preserve"> </v>
      </c>
      <c r="R9" s="26"/>
      <c r="S9" s="40"/>
      <c r="T9" s="63" t="str">
        <f>IF(Tabelle3[[#This Row],[OIB Version
Energieausweis ]]=2015,25*(1+2.5/Tabelle3[[#This Row],[ lc]]),IF(Tabelle3[[#This Row],[OIB Version
Energieausweis ]]=2019,25*(1+2.5/Tabelle3[[#This Row],[ lc]]),IF(Tabelle3[[#This Row],[OIB Version
Energieausweis ]]=2023,21*(1+2.1/Tabelle3[[#This Row],[ lc]])," ")))</f>
        <v xml:space="preserve"> </v>
      </c>
      <c r="U9" s="64" t="str">
        <f>IF(Tabelle3[[#This Row],[OIB Version
Energieausweis ]]=2015,IF(AND(Tabelle3[[#This Row],[HWBRef,RK]]&lt;=T9,Tabelle3[[#This Row],[fGEE]]&lt;=1.05),"NEG","kein NEG"),IF(Tabelle3[[#This Row],[OIB Version
Energieausweis ]]=2019,IF(AND(Tabelle3[[#This Row],[HWBRef,RK]]&lt;=T9,Tabelle3[[#This Row],[fGEE]]&lt;=0.95),"NEG","kein NEG"),IF(Tabelle3[[#This Row],[OIB Version
Energieausweis ]]=2023,IF(AND(Tabelle3[[#This Row],[HWBRef,RK]]&lt;=T9,Tabelle3[[#This Row],[fGEE]]&lt;=0.95),"NEG","kein NEG")," ")))</f>
        <v xml:space="preserve"> </v>
      </c>
      <c r="V9" s="39" t="str">
        <f>IF(Tabelle3[[#This Row],[Berechnung NEG]]&lt;&gt;" ",IF(Tabelle3[[#This Row],[Berechnung NEG]]="NEG","ja","nein")," ")</f>
        <v xml:space="preserve"> </v>
      </c>
      <c r="W9" s="40"/>
      <c r="X9"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0" spans="1:24" x14ac:dyDescent="0.3">
      <c r="A10" s="23" t="str">
        <f>IF(B10&lt;&gt;"", MAX(A$6:A9)+1, "")</f>
        <v/>
      </c>
      <c r="B10" s="34"/>
      <c r="C10" s="34"/>
      <c r="D10" s="33" t="str">
        <f t="shared" si="0"/>
        <v/>
      </c>
      <c r="E10" s="34"/>
      <c r="F10" s="23" t="str">
        <f>IFERROR(Tabelle3[[#This Row],[Jahres Verbrauch  - Wärme
'[kWh']]]/Tabelle3[[#This Row],[konditionierte Bruttogrundfläche
 '[m2']]],"k.A.")</f>
        <v>k.A.</v>
      </c>
      <c r="G10" s="34"/>
      <c r="H10" s="23" t="str">
        <f>IFERROR(Tabelle3[[#This Row],[Jahres Verbrauch - Strom
'[kWh']]]/Tabelle3[[#This Row],[konditionierte Bruttogrundfläche
 '[m2']]],"k.A.")</f>
        <v>k.A.</v>
      </c>
      <c r="I10" s="34"/>
      <c r="J10" s="34"/>
      <c r="K10" s="27" t="s">
        <v>34</v>
      </c>
      <c r="L10" s="39" t="s">
        <v>35</v>
      </c>
      <c r="M10" s="26" t="s">
        <v>36</v>
      </c>
      <c r="N10" s="40" t="str">
        <f>IF(Tabelle3[[#This Row],[im mehrheitlichen Eigentum? 
(inkl. ausgelagerter Gesellschaften)]]="ja","nein","")</f>
        <v>nein</v>
      </c>
      <c r="O10" s="26" t="str">
        <f>IF(D10&lt;&gt;"",IF(D10&gt;250,IF(Tabelle3[[#This Row],[im mehrheitlichen Eigentum? 
(inkl. ausgelagerter Gesellschaften)]]="ja","anzeigen",IF(OR(Tabelle3[[#This Row],[Teil eines Verbands?
(bspw. Schulverband)]]="ja",Tabelle3[[#This Row],[gemietet?]]="ja"),"anzeigen","nicht anzeigen")),"nicht anzeigen"),"")</f>
        <v/>
      </c>
      <c r="P10" s="26"/>
      <c r="Q10" s="41" t="str">
        <f>IF(Tabelle3[[#This Row],[OIB Version
Energieausweis ]]="vor 2015", "EAW zu alt - keine Berechnung möglich"," ")</f>
        <v xml:space="preserve"> </v>
      </c>
      <c r="R10" s="26"/>
      <c r="S10" s="40"/>
      <c r="T10" s="63" t="str">
        <f>IF(Tabelle3[[#This Row],[OIB Version
Energieausweis ]]=2015,25*(1+2.5/Tabelle3[[#This Row],[ lc]]),IF(Tabelle3[[#This Row],[OIB Version
Energieausweis ]]=2019,25*(1+2.5/Tabelle3[[#This Row],[ lc]]),IF(Tabelle3[[#This Row],[OIB Version
Energieausweis ]]=2023,21*(1+2.1/Tabelle3[[#This Row],[ lc]])," ")))</f>
        <v xml:space="preserve"> </v>
      </c>
      <c r="U10" s="64" t="str">
        <f>IF(Tabelle3[[#This Row],[OIB Version
Energieausweis ]]=2015,IF(AND(Tabelle3[[#This Row],[HWBRef,RK]]&lt;=T10,Tabelle3[[#This Row],[fGEE]]&lt;=1.05),"NEG","kein NEG"),IF(Tabelle3[[#This Row],[OIB Version
Energieausweis ]]=2019,IF(AND(Tabelle3[[#This Row],[HWBRef,RK]]&lt;=T10,Tabelle3[[#This Row],[fGEE]]&lt;=0.95),"NEG","kein NEG"),IF(Tabelle3[[#This Row],[OIB Version
Energieausweis ]]=2023,IF(AND(Tabelle3[[#This Row],[HWBRef,RK]]&lt;=T10,Tabelle3[[#This Row],[fGEE]]&lt;=0.95),"NEG","kein NEG")," ")))</f>
        <v xml:space="preserve"> </v>
      </c>
      <c r="V10" s="39" t="str">
        <f>IF(Tabelle3[[#This Row],[Berechnung NEG]]&lt;&gt;" ",IF(Tabelle3[[#This Row],[Berechnung NEG]]="NEG","ja","nein")," ")</f>
        <v xml:space="preserve"> </v>
      </c>
      <c r="W10" s="40"/>
      <c r="X10"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1" spans="1:24" x14ac:dyDescent="0.3">
      <c r="A11" s="23" t="str">
        <f>IF(B11&lt;&gt;"", MAX(A$6:A10)+1, "")</f>
        <v/>
      </c>
      <c r="B11" s="34"/>
      <c r="C11" s="34"/>
      <c r="D11" s="33" t="str">
        <f t="shared" si="0"/>
        <v/>
      </c>
      <c r="E11" s="34"/>
      <c r="F11" s="23" t="str">
        <f>IFERROR(Tabelle3[[#This Row],[Jahres Verbrauch  - Wärme
'[kWh']]]/Tabelle3[[#This Row],[konditionierte Bruttogrundfläche
 '[m2']]],"k.A.")</f>
        <v>k.A.</v>
      </c>
      <c r="G11" s="34"/>
      <c r="H11" s="23" t="str">
        <f>IFERROR(Tabelle3[[#This Row],[Jahres Verbrauch - Strom
'[kWh']]]/Tabelle3[[#This Row],[konditionierte Bruttogrundfläche
 '[m2']]],"k.A.")</f>
        <v>k.A.</v>
      </c>
      <c r="I11" s="34"/>
      <c r="J11" s="34"/>
      <c r="K11" s="27" t="s">
        <v>34</v>
      </c>
      <c r="L11" s="39" t="s">
        <v>35</v>
      </c>
      <c r="M11" s="26" t="s">
        <v>36</v>
      </c>
      <c r="N11" s="40" t="str">
        <f>IF(Tabelle3[[#This Row],[im mehrheitlichen Eigentum? 
(inkl. ausgelagerter Gesellschaften)]]="ja","nein","")</f>
        <v>nein</v>
      </c>
      <c r="O11" s="26" t="str">
        <f>IF(D11&lt;&gt;"",IF(D11&gt;250,IF(Tabelle3[[#This Row],[im mehrheitlichen Eigentum? 
(inkl. ausgelagerter Gesellschaften)]]="ja","anzeigen",IF(OR(Tabelle3[[#This Row],[Teil eines Verbands?
(bspw. Schulverband)]]="ja",Tabelle3[[#This Row],[gemietet?]]="ja"),"anzeigen","nicht anzeigen")),"nicht anzeigen"),"")</f>
        <v/>
      </c>
      <c r="P11" s="26"/>
      <c r="Q11" s="41" t="str">
        <f>IF(Tabelle3[[#This Row],[OIB Version
Energieausweis ]]="vor 2015", "EAW zu alt - keine Berechnung möglich"," ")</f>
        <v xml:space="preserve"> </v>
      </c>
      <c r="R11" s="26"/>
      <c r="S11" s="40"/>
      <c r="T11" s="63" t="str">
        <f>IF(Tabelle3[[#This Row],[OIB Version
Energieausweis ]]=2015,25*(1+2.5/Tabelle3[[#This Row],[ lc]]),IF(Tabelle3[[#This Row],[OIB Version
Energieausweis ]]=2019,25*(1+2.5/Tabelle3[[#This Row],[ lc]]),IF(Tabelle3[[#This Row],[OIB Version
Energieausweis ]]=2023,21*(1+2.1/Tabelle3[[#This Row],[ lc]])," ")))</f>
        <v xml:space="preserve"> </v>
      </c>
      <c r="U11" s="64" t="str">
        <f>IF(Tabelle3[[#This Row],[OIB Version
Energieausweis ]]=2015,IF(AND(Tabelle3[[#This Row],[HWBRef,RK]]&lt;=T11,Tabelle3[[#This Row],[fGEE]]&lt;=1.05),"NEG","kein NEG"),IF(Tabelle3[[#This Row],[OIB Version
Energieausweis ]]=2019,IF(AND(Tabelle3[[#This Row],[HWBRef,RK]]&lt;=T11,Tabelle3[[#This Row],[fGEE]]&lt;=0.95),"NEG","kein NEG"),IF(Tabelle3[[#This Row],[OIB Version
Energieausweis ]]=2023,IF(AND(Tabelle3[[#This Row],[HWBRef,RK]]&lt;=T11,Tabelle3[[#This Row],[fGEE]]&lt;=0.95),"NEG","kein NEG")," ")))</f>
        <v xml:space="preserve"> </v>
      </c>
      <c r="V11" s="39" t="str">
        <f>IF(Tabelle3[[#This Row],[Berechnung NEG]]&lt;&gt;" ",IF(Tabelle3[[#This Row],[Berechnung NEG]]="NEG","ja","nein")," ")</f>
        <v xml:space="preserve"> </v>
      </c>
      <c r="W11" s="40"/>
      <c r="X11"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2" spans="1:24" x14ac:dyDescent="0.3">
      <c r="A12" s="23" t="str">
        <f>IF(B12&lt;&gt;"", MAX(A$6:A11)+1, "")</f>
        <v/>
      </c>
      <c r="B12" s="34"/>
      <c r="C12" s="34"/>
      <c r="D12" s="33" t="str">
        <f t="shared" si="0"/>
        <v/>
      </c>
      <c r="E12" s="34"/>
      <c r="F12" s="23" t="str">
        <f>IFERROR(Tabelle3[[#This Row],[Jahres Verbrauch  - Wärme
'[kWh']]]/Tabelle3[[#This Row],[konditionierte Bruttogrundfläche
 '[m2']]],"k.A.")</f>
        <v>k.A.</v>
      </c>
      <c r="G12" s="34"/>
      <c r="H12" s="23" t="str">
        <f>IFERROR(Tabelle3[[#This Row],[Jahres Verbrauch - Strom
'[kWh']]]/Tabelle3[[#This Row],[konditionierte Bruttogrundfläche
 '[m2']]],"k.A.")</f>
        <v>k.A.</v>
      </c>
      <c r="I12" s="34"/>
      <c r="J12" s="34"/>
      <c r="K12" s="27" t="s">
        <v>34</v>
      </c>
      <c r="L12" s="39" t="s">
        <v>35</v>
      </c>
      <c r="M12" s="26" t="s">
        <v>36</v>
      </c>
      <c r="N12" s="40" t="s">
        <v>36</v>
      </c>
      <c r="O12" s="26" t="str">
        <f>IF(D12&lt;&gt;"",IF(D12&gt;250,IF(Tabelle3[[#This Row],[im mehrheitlichen Eigentum? 
(inkl. ausgelagerter Gesellschaften)]]="ja","anzeigen",IF(OR(Tabelle3[[#This Row],[Teil eines Verbands?
(bspw. Schulverband)]]="ja",Tabelle3[[#This Row],[gemietet?]]="ja"),"anzeigen","nicht anzeigen")),"nicht anzeigen"),"")</f>
        <v/>
      </c>
      <c r="P12" s="26"/>
      <c r="Q12" s="41" t="str">
        <f>IF(Tabelle3[[#This Row],[OIB Version
Energieausweis ]]="vor 2015", "EAW zu alt - keine Berechnung möglich"," ")</f>
        <v xml:space="preserve"> </v>
      </c>
      <c r="R12" s="26"/>
      <c r="S12" s="40"/>
      <c r="T12" s="63" t="str">
        <f>IF(Tabelle3[[#This Row],[OIB Version
Energieausweis ]]=2015,25*(1+2.5/Tabelle3[[#This Row],[ lc]]),IF(Tabelle3[[#This Row],[OIB Version
Energieausweis ]]=2019,25*(1+2.5/Tabelle3[[#This Row],[ lc]]),IF(Tabelle3[[#This Row],[OIB Version
Energieausweis ]]=2023,21*(1+2.1/Tabelle3[[#This Row],[ lc]])," ")))</f>
        <v xml:space="preserve"> </v>
      </c>
      <c r="U12" s="64" t="str">
        <f>IF(Tabelle3[[#This Row],[OIB Version
Energieausweis ]]=2015,IF(AND(Tabelle3[[#This Row],[HWBRef,RK]]&lt;=T12,Tabelle3[[#This Row],[fGEE]]&lt;=1.05),"NEG","kein NEG"),IF(Tabelle3[[#This Row],[OIB Version
Energieausweis ]]=2019,IF(AND(Tabelle3[[#This Row],[HWBRef,RK]]&lt;=T12,Tabelle3[[#This Row],[fGEE]]&lt;=0.95),"NEG","kein NEG"),IF(Tabelle3[[#This Row],[OIB Version
Energieausweis ]]=2023,IF(AND(Tabelle3[[#This Row],[HWBRef,RK]]&lt;=T12,Tabelle3[[#This Row],[fGEE]]&lt;=0.95),"NEG","kein NEG")," ")))</f>
        <v xml:space="preserve"> </v>
      </c>
      <c r="V12" s="39" t="str">
        <f>IF(Tabelle3[[#This Row],[Berechnung NEG]]&lt;&gt;" ",IF(Tabelle3[[#This Row],[Berechnung NEG]]="NEG","ja","nein")," ")</f>
        <v xml:space="preserve"> </v>
      </c>
      <c r="W12" s="40"/>
      <c r="X12"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3" spans="1:24" x14ac:dyDescent="0.3">
      <c r="A13" s="23" t="str">
        <f>IF(B13&lt;&gt;"", MAX(A$6:A12)+1, "")</f>
        <v/>
      </c>
      <c r="C13" s="34"/>
      <c r="D13" s="33" t="str">
        <f t="shared" si="0"/>
        <v/>
      </c>
      <c r="E13" s="34"/>
      <c r="F13" s="23" t="str">
        <f>IFERROR(Tabelle3[[#This Row],[Jahres Verbrauch  - Wärme
'[kWh']]]/Tabelle3[[#This Row],[konditionierte Bruttogrundfläche
 '[m2']]],"k.A.")</f>
        <v>k.A.</v>
      </c>
      <c r="G13" s="34"/>
      <c r="H13" s="23" t="str">
        <f>IFERROR(Tabelle3[[#This Row],[Jahres Verbrauch - Strom
'[kWh']]]/Tabelle3[[#This Row],[konditionierte Bruttogrundfläche
 '[m2']]],"k.A.")</f>
        <v>k.A.</v>
      </c>
      <c r="I13" s="34"/>
      <c r="J13" s="34"/>
      <c r="K13" s="27" t="s">
        <v>34</v>
      </c>
      <c r="L13" s="39" t="s">
        <v>35</v>
      </c>
      <c r="M13" s="26" t="s">
        <v>36</v>
      </c>
      <c r="N13" s="40" t="s">
        <v>36</v>
      </c>
      <c r="O13" s="26" t="str">
        <f>IF(D13&lt;&gt;"",IF(D13&gt;250,IF(Tabelle3[[#This Row],[im mehrheitlichen Eigentum? 
(inkl. ausgelagerter Gesellschaften)]]="ja","anzeigen",IF(OR(Tabelle3[[#This Row],[Teil eines Verbands?
(bspw. Schulverband)]]="ja",Tabelle3[[#This Row],[gemietet?]]="ja"),"anzeigen","nicht anzeigen")),"nicht anzeigen"),"")</f>
        <v/>
      </c>
      <c r="P13" s="26"/>
      <c r="Q13" s="41" t="str">
        <f>IF(Tabelle3[[#This Row],[OIB Version
Energieausweis ]]="vor 2015", "EAW zu alt - keine Berechnung möglich"," ")</f>
        <v xml:space="preserve"> </v>
      </c>
      <c r="R13" s="26"/>
      <c r="S13" s="40"/>
      <c r="T13" s="63" t="str">
        <f>IF(Tabelle3[[#This Row],[OIB Version
Energieausweis ]]=2015,25*(1+2.5/Tabelle3[[#This Row],[ lc]]),IF(Tabelle3[[#This Row],[OIB Version
Energieausweis ]]=2019,25*(1+2.5/Tabelle3[[#This Row],[ lc]]),IF(Tabelle3[[#This Row],[OIB Version
Energieausweis ]]=2023,21*(1+2.1/Tabelle3[[#This Row],[ lc]])," ")))</f>
        <v xml:space="preserve"> </v>
      </c>
      <c r="U13" s="64" t="str">
        <f>IF(Tabelle3[[#This Row],[OIB Version
Energieausweis ]]=2015,IF(AND(Tabelle3[[#This Row],[HWBRef,RK]]&lt;=T13,Tabelle3[[#This Row],[fGEE]]&lt;=1.05),"NEG","kein NEG"),IF(Tabelle3[[#This Row],[OIB Version
Energieausweis ]]=2019,IF(AND(Tabelle3[[#This Row],[HWBRef,RK]]&lt;=T13,Tabelle3[[#This Row],[fGEE]]&lt;=0.95),"NEG","kein NEG"),IF(Tabelle3[[#This Row],[OIB Version
Energieausweis ]]=2023,IF(AND(Tabelle3[[#This Row],[HWBRef,RK]]&lt;=T13,Tabelle3[[#This Row],[fGEE]]&lt;=0.95),"NEG","kein NEG")," ")))</f>
        <v xml:space="preserve"> </v>
      </c>
      <c r="V13" s="39" t="str">
        <f>IF(Tabelle3[[#This Row],[Berechnung NEG]]&lt;&gt;" ",IF(Tabelle3[[#This Row],[Berechnung NEG]]="NEG","ja","nein")," ")</f>
        <v xml:space="preserve"> </v>
      </c>
      <c r="W13" s="40"/>
      <c r="X13"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4" spans="1:24" x14ac:dyDescent="0.3">
      <c r="A14" s="23" t="str">
        <f>IF(B14&lt;&gt;"", MAX(A$6:A13)+1, "")</f>
        <v/>
      </c>
      <c r="C14" s="34"/>
      <c r="D14" s="33" t="str">
        <f t="shared" si="0"/>
        <v/>
      </c>
      <c r="E14" s="34"/>
      <c r="F14" s="23" t="str">
        <f>IFERROR(Tabelle3[[#This Row],[Jahres Verbrauch  - Wärme
'[kWh']]]/Tabelle3[[#This Row],[konditionierte Bruttogrundfläche
 '[m2']]],"k.A.")</f>
        <v>k.A.</v>
      </c>
      <c r="G14" s="34"/>
      <c r="H14" s="23" t="str">
        <f>IFERROR(Tabelle3[[#This Row],[Jahres Verbrauch - Strom
'[kWh']]]/Tabelle3[[#This Row],[konditionierte Bruttogrundfläche
 '[m2']]],"k.A.")</f>
        <v>k.A.</v>
      </c>
      <c r="I14" s="34"/>
      <c r="J14" s="34"/>
      <c r="K14" s="27" t="s">
        <v>34</v>
      </c>
      <c r="L14" s="39" t="s">
        <v>35</v>
      </c>
      <c r="M14" s="26" t="s">
        <v>36</v>
      </c>
      <c r="N14" s="40" t="str">
        <f>IF(Tabelle3[[#This Row],[im mehrheitlichen Eigentum? 
(inkl. ausgelagerter Gesellschaften)]]="ja","nein","")</f>
        <v>nein</v>
      </c>
      <c r="O14" s="26" t="str">
        <f>IF(D14&lt;&gt;"",IF(D14&gt;250,IF(Tabelle3[[#This Row],[im mehrheitlichen Eigentum? 
(inkl. ausgelagerter Gesellschaften)]]="ja","anzeigen",IF(OR(Tabelle3[[#This Row],[Teil eines Verbands?
(bspw. Schulverband)]]="ja",Tabelle3[[#This Row],[gemietet?]]="ja"),"anzeigen","nicht anzeigen")),"nicht anzeigen"),"")</f>
        <v/>
      </c>
      <c r="P14" s="26"/>
      <c r="Q14" s="41" t="str">
        <f>IF(Tabelle3[[#This Row],[OIB Version
Energieausweis ]]="vor 2015", "EAW zu alt - keine Berechnung möglich"," ")</f>
        <v xml:space="preserve"> </v>
      </c>
      <c r="R14" s="26"/>
      <c r="S14" s="40"/>
      <c r="T14" s="63" t="str">
        <f>IF(Tabelle3[[#This Row],[OIB Version
Energieausweis ]]=2015,25*(1+2.5/Tabelle3[[#This Row],[ lc]]),IF(Tabelle3[[#This Row],[OIB Version
Energieausweis ]]=2019,25*(1+2.5/Tabelle3[[#This Row],[ lc]]),IF(Tabelle3[[#This Row],[OIB Version
Energieausweis ]]=2023,21*(1+2.1/Tabelle3[[#This Row],[ lc]])," ")))</f>
        <v xml:space="preserve"> </v>
      </c>
      <c r="U14" s="64" t="str">
        <f>IF(Tabelle3[[#This Row],[OIB Version
Energieausweis ]]=2015,IF(AND(Tabelle3[[#This Row],[HWBRef,RK]]&lt;=T14,Tabelle3[[#This Row],[fGEE]]&lt;=1.05),"NEG","kein NEG"),IF(Tabelle3[[#This Row],[OIB Version
Energieausweis ]]=2019,IF(AND(Tabelle3[[#This Row],[HWBRef,RK]]&lt;=T14,Tabelle3[[#This Row],[fGEE]]&lt;=0.95),"NEG","kein NEG"),IF(Tabelle3[[#This Row],[OIB Version
Energieausweis ]]=2023,IF(AND(Tabelle3[[#This Row],[HWBRef,RK]]&lt;=T14,Tabelle3[[#This Row],[fGEE]]&lt;=0.95),"NEG","kein NEG")," ")))</f>
        <v xml:space="preserve"> </v>
      </c>
      <c r="V14" s="39" t="str">
        <f>IF(Tabelle3[[#This Row],[Berechnung NEG]]&lt;&gt;" ",IF(Tabelle3[[#This Row],[Berechnung NEG]]="NEG","ja","nein")," ")</f>
        <v xml:space="preserve"> </v>
      </c>
      <c r="W14" s="40"/>
      <c r="X14"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5" spans="1:24" x14ac:dyDescent="0.3">
      <c r="A15" s="23" t="str">
        <f>IF(B15&lt;&gt;"", MAX(A$6:A14)+1, "")</f>
        <v/>
      </c>
      <c r="C15" s="34"/>
      <c r="D15" s="33" t="str">
        <f t="shared" si="0"/>
        <v/>
      </c>
      <c r="E15" s="34"/>
      <c r="F15" s="23" t="str">
        <f>IFERROR(Tabelle3[[#This Row],[Jahres Verbrauch  - Wärme
'[kWh']]]/Tabelle3[[#This Row],[konditionierte Bruttogrundfläche
 '[m2']]],"k.A.")</f>
        <v>k.A.</v>
      </c>
      <c r="G15" s="34"/>
      <c r="H15" s="23" t="str">
        <f>IFERROR(Tabelle3[[#This Row],[Jahres Verbrauch - Strom
'[kWh']]]/Tabelle3[[#This Row],[konditionierte Bruttogrundfläche
 '[m2']]],"k.A.")</f>
        <v>k.A.</v>
      </c>
      <c r="I15" s="34"/>
      <c r="J15" s="34"/>
      <c r="K15" s="27" t="s">
        <v>34</v>
      </c>
      <c r="L15" s="39" t="s">
        <v>35</v>
      </c>
      <c r="M15" s="26" t="s">
        <v>36</v>
      </c>
      <c r="N15" s="40" t="str">
        <f>IF(Tabelle3[[#This Row],[im mehrheitlichen Eigentum? 
(inkl. ausgelagerter Gesellschaften)]]="ja","nein","")</f>
        <v>nein</v>
      </c>
      <c r="O15" s="26" t="str">
        <f>IF(D15&lt;&gt;"",IF(D15&gt;250,IF(Tabelle3[[#This Row],[im mehrheitlichen Eigentum? 
(inkl. ausgelagerter Gesellschaften)]]="ja","anzeigen",IF(OR(Tabelle3[[#This Row],[Teil eines Verbands?
(bspw. Schulverband)]]="ja",Tabelle3[[#This Row],[gemietet?]]="ja"),"anzeigen","nicht anzeigen")),"nicht anzeigen"),"")</f>
        <v/>
      </c>
      <c r="P15" s="26"/>
      <c r="Q15" s="41" t="str">
        <f>IF(Tabelle3[[#This Row],[OIB Version
Energieausweis ]]="vor 2015", "EAW zu alt - keine Berechnung möglich"," ")</f>
        <v xml:space="preserve"> </v>
      </c>
      <c r="R15" s="26"/>
      <c r="S15" s="40"/>
      <c r="T15" s="63" t="str">
        <f>IF(Tabelle3[[#This Row],[OIB Version
Energieausweis ]]=2015,25*(1+2.5/Tabelle3[[#This Row],[ lc]]),IF(Tabelle3[[#This Row],[OIB Version
Energieausweis ]]=2019,25*(1+2.5/Tabelle3[[#This Row],[ lc]]),IF(Tabelle3[[#This Row],[OIB Version
Energieausweis ]]=2023,21*(1+2.1/Tabelle3[[#This Row],[ lc]])," ")))</f>
        <v xml:space="preserve"> </v>
      </c>
      <c r="U15" s="64" t="str">
        <f>IF(Tabelle3[[#This Row],[OIB Version
Energieausweis ]]=2015,IF(AND(Tabelle3[[#This Row],[HWBRef,RK]]&lt;=T15,Tabelle3[[#This Row],[fGEE]]&lt;=1.05),"NEG","kein NEG"),IF(Tabelle3[[#This Row],[OIB Version
Energieausweis ]]=2019,IF(AND(Tabelle3[[#This Row],[HWBRef,RK]]&lt;=T15,Tabelle3[[#This Row],[fGEE]]&lt;=0.95),"NEG","kein NEG"),IF(Tabelle3[[#This Row],[OIB Version
Energieausweis ]]=2023,IF(AND(Tabelle3[[#This Row],[HWBRef,RK]]&lt;=T15,Tabelle3[[#This Row],[fGEE]]&lt;=0.95),"NEG","kein NEG")," ")))</f>
        <v xml:space="preserve"> </v>
      </c>
      <c r="V15" s="39" t="str">
        <f>IF(Tabelle3[[#This Row],[Berechnung NEG]]&lt;&gt;" ",IF(Tabelle3[[#This Row],[Berechnung NEG]]="NEG","ja","nein")," ")</f>
        <v xml:space="preserve"> </v>
      </c>
      <c r="W15" s="40"/>
      <c r="X15"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6" spans="1:24" x14ac:dyDescent="0.3">
      <c r="A16" s="23" t="str">
        <f>IF(B16&lt;&gt;"", MAX(A$6:A15)+1, "")</f>
        <v/>
      </c>
      <c r="C16" s="34"/>
      <c r="D16" s="33" t="str">
        <f t="shared" si="0"/>
        <v/>
      </c>
      <c r="E16" s="34"/>
      <c r="F16" s="23" t="str">
        <f>IFERROR(Tabelle3[[#This Row],[Jahres Verbrauch  - Wärme
'[kWh']]]/Tabelle3[[#This Row],[konditionierte Bruttogrundfläche
 '[m2']]],"k.A.")</f>
        <v>k.A.</v>
      </c>
      <c r="G16" s="34"/>
      <c r="H16" s="23" t="str">
        <f>IFERROR(Tabelle3[[#This Row],[Jahres Verbrauch - Strom
'[kWh']]]/Tabelle3[[#This Row],[konditionierte Bruttogrundfläche
 '[m2']]],"k.A.")</f>
        <v>k.A.</v>
      </c>
      <c r="I16" s="34"/>
      <c r="J16" s="34"/>
      <c r="K16" s="27" t="s">
        <v>34</v>
      </c>
      <c r="L16" s="39" t="s">
        <v>35</v>
      </c>
      <c r="M16" s="26" t="s">
        <v>36</v>
      </c>
      <c r="N16" s="40" t="str">
        <f>IF(Tabelle3[[#This Row],[im mehrheitlichen Eigentum? 
(inkl. ausgelagerter Gesellschaften)]]="ja","nein","")</f>
        <v>nein</v>
      </c>
      <c r="O16" s="26" t="str">
        <f>IF(D16&lt;&gt;"",IF(D16&gt;250,IF(Tabelle3[[#This Row],[im mehrheitlichen Eigentum? 
(inkl. ausgelagerter Gesellschaften)]]="ja","anzeigen",IF(OR(Tabelle3[[#This Row],[Teil eines Verbands?
(bspw. Schulverband)]]="ja",Tabelle3[[#This Row],[gemietet?]]="ja"),"anzeigen","nicht anzeigen")),"nicht anzeigen"),"")</f>
        <v/>
      </c>
      <c r="P16" s="26"/>
      <c r="Q16" s="41" t="str">
        <f>IF(Tabelle3[[#This Row],[OIB Version
Energieausweis ]]="vor 2015", "EAW zu alt - keine Berechnung möglich"," ")</f>
        <v xml:space="preserve"> </v>
      </c>
      <c r="R16" s="26"/>
      <c r="S16" s="40"/>
      <c r="T16" s="63" t="str">
        <f>IF(Tabelle3[[#This Row],[OIB Version
Energieausweis ]]=2015,25*(1+2.5/Tabelle3[[#This Row],[ lc]]),IF(Tabelle3[[#This Row],[OIB Version
Energieausweis ]]=2019,25*(1+2.5/Tabelle3[[#This Row],[ lc]]),IF(Tabelle3[[#This Row],[OIB Version
Energieausweis ]]=2023,21*(1+2.1/Tabelle3[[#This Row],[ lc]])," ")))</f>
        <v xml:space="preserve"> </v>
      </c>
      <c r="U16" s="64" t="str">
        <f>IF(Tabelle3[[#This Row],[OIB Version
Energieausweis ]]=2015,IF(AND(Tabelle3[[#This Row],[HWBRef,RK]]&lt;=T16,Tabelle3[[#This Row],[fGEE]]&lt;=1.05),"NEG","kein NEG"),IF(Tabelle3[[#This Row],[OIB Version
Energieausweis ]]=2019,IF(AND(Tabelle3[[#This Row],[HWBRef,RK]]&lt;=T16,Tabelle3[[#This Row],[fGEE]]&lt;=0.95),"NEG","kein NEG"),IF(Tabelle3[[#This Row],[OIB Version
Energieausweis ]]=2023,IF(AND(Tabelle3[[#This Row],[HWBRef,RK]]&lt;=T16,Tabelle3[[#This Row],[fGEE]]&lt;=0.95),"NEG","kein NEG")," ")))</f>
        <v xml:space="preserve"> </v>
      </c>
      <c r="V16" s="39" t="str">
        <f>IF(Tabelle3[[#This Row],[Berechnung NEG]]&lt;&gt;" ",IF(Tabelle3[[#This Row],[Berechnung NEG]]="NEG","ja","nein")," ")</f>
        <v xml:space="preserve"> </v>
      </c>
      <c r="W16" s="40"/>
      <c r="X16"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7" spans="1:24" x14ac:dyDescent="0.3">
      <c r="A17" s="23" t="str">
        <f>IF(B17&lt;&gt;"", MAX(A$6:A16)+1, "")</f>
        <v/>
      </c>
      <c r="C17" s="34"/>
      <c r="D17" s="33" t="str">
        <f t="shared" si="0"/>
        <v/>
      </c>
      <c r="E17" s="34"/>
      <c r="F17" s="23" t="str">
        <f>IFERROR(Tabelle3[[#This Row],[Jahres Verbrauch  - Wärme
'[kWh']]]/Tabelle3[[#This Row],[konditionierte Bruttogrundfläche
 '[m2']]],"k.A.")</f>
        <v>k.A.</v>
      </c>
      <c r="G17" s="34"/>
      <c r="H17" s="23" t="str">
        <f>IFERROR(Tabelle3[[#This Row],[Jahres Verbrauch - Strom
'[kWh']]]/Tabelle3[[#This Row],[konditionierte Bruttogrundfläche
 '[m2']]],"k.A.")</f>
        <v>k.A.</v>
      </c>
      <c r="I17" s="34"/>
      <c r="J17" s="34"/>
      <c r="K17" s="27" t="s">
        <v>34</v>
      </c>
      <c r="L17" s="39" t="s">
        <v>35</v>
      </c>
      <c r="M17" s="26" t="s">
        <v>36</v>
      </c>
      <c r="N17" s="40" t="str">
        <f>IF(Tabelle3[[#This Row],[im mehrheitlichen Eigentum? 
(inkl. ausgelagerter Gesellschaften)]]="ja","nein","")</f>
        <v>nein</v>
      </c>
      <c r="O17" s="26" t="str">
        <f>IF(D17&lt;&gt;"",IF(D17&gt;250,IF(Tabelle3[[#This Row],[im mehrheitlichen Eigentum? 
(inkl. ausgelagerter Gesellschaften)]]="ja","anzeigen",IF(OR(Tabelle3[[#This Row],[Teil eines Verbands?
(bspw. Schulverband)]]="ja",Tabelle3[[#This Row],[gemietet?]]="ja"),"anzeigen","nicht anzeigen")),"nicht anzeigen"),"")</f>
        <v/>
      </c>
      <c r="P17" s="26"/>
      <c r="Q17" s="41" t="str">
        <f>IF(Tabelle3[[#This Row],[OIB Version
Energieausweis ]]="vor 2015", "EAW zu alt - keine Berechnung möglich"," ")</f>
        <v xml:space="preserve"> </v>
      </c>
      <c r="R17" s="26"/>
      <c r="S17" s="40"/>
      <c r="T17" s="63" t="str">
        <f>IF(Tabelle3[[#This Row],[OIB Version
Energieausweis ]]=2015,25*(1+2.5/Tabelle3[[#This Row],[ lc]]),IF(Tabelle3[[#This Row],[OIB Version
Energieausweis ]]=2019,25*(1+2.5/Tabelle3[[#This Row],[ lc]]),IF(Tabelle3[[#This Row],[OIB Version
Energieausweis ]]=2023,21*(1+2.1/Tabelle3[[#This Row],[ lc]])," ")))</f>
        <v xml:space="preserve"> </v>
      </c>
      <c r="U17" s="64" t="str">
        <f>IF(Tabelle3[[#This Row],[OIB Version
Energieausweis ]]=2015,IF(AND(Tabelle3[[#This Row],[HWBRef,RK]]&lt;=T17,Tabelle3[[#This Row],[fGEE]]&lt;=1.05),"NEG","kein NEG"),IF(Tabelle3[[#This Row],[OIB Version
Energieausweis ]]=2019,IF(AND(Tabelle3[[#This Row],[HWBRef,RK]]&lt;=T17,Tabelle3[[#This Row],[fGEE]]&lt;=0.95),"NEG","kein NEG"),IF(Tabelle3[[#This Row],[OIB Version
Energieausweis ]]=2023,IF(AND(Tabelle3[[#This Row],[HWBRef,RK]]&lt;=T17,Tabelle3[[#This Row],[fGEE]]&lt;=0.95),"NEG","kein NEG")," ")))</f>
        <v xml:space="preserve"> </v>
      </c>
      <c r="V17" s="39" t="str">
        <f>IF(Tabelle3[[#This Row],[Berechnung NEG]]&lt;&gt;" ",IF(Tabelle3[[#This Row],[Berechnung NEG]]="NEG","ja","nein")," ")</f>
        <v xml:space="preserve"> </v>
      </c>
      <c r="W17" s="40"/>
      <c r="X17"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8" spans="1:24" x14ac:dyDescent="0.3">
      <c r="A18" s="23" t="str">
        <f>IF(B18&lt;&gt;"", MAX(A$6:A17)+1, "")</f>
        <v/>
      </c>
      <c r="C18" s="34"/>
      <c r="D18" s="33" t="str">
        <f t="shared" si="0"/>
        <v/>
      </c>
      <c r="E18" s="34"/>
      <c r="F18" s="23" t="str">
        <f>IFERROR(Tabelle3[[#This Row],[Jahres Verbrauch  - Wärme
'[kWh']]]/Tabelle3[[#This Row],[konditionierte Bruttogrundfläche
 '[m2']]],"k.A.")</f>
        <v>k.A.</v>
      </c>
      <c r="G18" s="34"/>
      <c r="H18" s="23" t="str">
        <f>IFERROR(Tabelle3[[#This Row],[Jahres Verbrauch - Strom
'[kWh']]]/Tabelle3[[#This Row],[konditionierte Bruttogrundfläche
 '[m2']]],"k.A.")</f>
        <v>k.A.</v>
      </c>
      <c r="I18" s="34"/>
      <c r="J18" s="34"/>
      <c r="K18" s="27" t="s">
        <v>34</v>
      </c>
      <c r="L18" s="39" t="s">
        <v>35</v>
      </c>
      <c r="M18" s="26" t="s">
        <v>36</v>
      </c>
      <c r="N18" s="40" t="str">
        <f>IF(Tabelle3[[#This Row],[im mehrheitlichen Eigentum? 
(inkl. ausgelagerter Gesellschaften)]]="ja","nein","")</f>
        <v>nein</v>
      </c>
      <c r="O18" s="26" t="str">
        <f>IF(D18&lt;&gt;"",IF(D18&gt;250,IF(Tabelle3[[#This Row],[im mehrheitlichen Eigentum? 
(inkl. ausgelagerter Gesellschaften)]]="ja","anzeigen",IF(OR(Tabelle3[[#This Row],[Teil eines Verbands?
(bspw. Schulverband)]]="ja",Tabelle3[[#This Row],[gemietet?]]="ja"),"anzeigen","nicht anzeigen")),"nicht anzeigen"),"")</f>
        <v/>
      </c>
      <c r="P18" s="26"/>
      <c r="Q18" s="41" t="str">
        <f>IF(Tabelle3[[#This Row],[OIB Version
Energieausweis ]]="vor 2015", "EAW zu alt - keine Berechnung möglich"," ")</f>
        <v xml:space="preserve"> </v>
      </c>
      <c r="R18" s="26"/>
      <c r="S18" s="40"/>
      <c r="T18" s="63" t="str">
        <f>IF(Tabelle3[[#This Row],[OIB Version
Energieausweis ]]=2015,25*(1+2.5/Tabelle3[[#This Row],[ lc]]),IF(Tabelle3[[#This Row],[OIB Version
Energieausweis ]]=2019,25*(1+2.5/Tabelle3[[#This Row],[ lc]]),IF(Tabelle3[[#This Row],[OIB Version
Energieausweis ]]=2023,21*(1+2.1/Tabelle3[[#This Row],[ lc]])," ")))</f>
        <v xml:space="preserve"> </v>
      </c>
      <c r="U18" s="64" t="str">
        <f>IF(Tabelle3[[#This Row],[OIB Version
Energieausweis ]]=2015,IF(AND(Tabelle3[[#This Row],[HWBRef,RK]]&lt;=T18,Tabelle3[[#This Row],[fGEE]]&lt;=1.05),"NEG","kein NEG"),IF(Tabelle3[[#This Row],[OIB Version
Energieausweis ]]=2019,IF(AND(Tabelle3[[#This Row],[HWBRef,RK]]&lt;=T18,Tabelle3[[#This Row],[fGEE]]&lt;=0.95),"NEG","kein NEG"),IF(Tabelle3[[#This Row],[OIB Version
Energieausweis ]]=2023,IF(AND(Tabelle3[[#This Row],[HWBRef,RK]]&lt;=T18,Tabelle3[[#This Row],[fGEE]]&lt;=0.95),"NEG","kein NEG")," ")))</f>
        <v xml:space="preserve"> </v>
      </c>
      <c r="V18" s="39" t="str">
        <f>IF(Tabelle3[[#This Row],[Berechnung NEG]]&lt;&gt;" ",IF(Tabelle3[[#This Row],[Berechnung NEG]]="NEG","ja","nein")," ")</f>
        <v xml:space="preserve"> </v>
      </c>
      <c r="W18" s="40"/>
      <c r="X18"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19" spans="1:24" x14ac:dyDescent="0.3">
      <c r="A19" s="23" t="str">
        <f>IF(B19&lt;&gt;"", MAX(A$6:A18)+1, "")</f>
        <v/>
      </c>
      <c r="C19" s="34"/>
      <c r="D19" s="33" t="str">
        <f t="shared" si="0"/>
        <v/>
      </c>
      <c r="E19" s="34"/>
      <c r="F19" s="23" t="str">
        <f>IFERROR(Tabelle3[[#This Row],[Jahres Verbrauch  - Wärme
'[kWh']]]/Tabelle3[[#This Row],[konditionierte Bruttogrundfläche
 '[m2']]],"k.A.")</f>
        <v>k.A.</v>
      </c>
      <c r="G19" s="34"/>
      <c r="H19" s="23" t="str">
        <f>IFERROR(Tabelle3[[#This Row],[Jahres Verbrauch - Strom
'[kWh']]]/Tabelle3[[#This Row],[konditionierte Bruttogrundfläche
 '[m2']]],"k.A.")</f>
        <v>k.A.</v>
      </c>
      <c r="I19" s="34"/>
      <c r="J19" s="34"/>
      <c r="K19" s="27" t="s">
        <v>34</v>
      </c>
      <c r="L19" s="39" t="s">
        <v>35</v>
      </c>
      <c r="M19" s="26" t="s">
        <v>36</v>
      </c>
      <c r="N19" s="40" t="str">
        <f>IF(Tabelle3[[#This Row],[im mehrheitlichen Eigentum? 
(inkl. ausgelagerter Gesellschaften)]]="ja","nein","")</f>
        <v>nein</v>
      </c>
      <c r="O19" s="26" t="str">
        <f>IF(D19&lt;&gt;"",IF(D19&gt;250,IF(Tabelle3[[#This Row],[im mehrheitlichen Eigentum? 
(inkl. ausgelagerter Gesellschaften)]]="ja","anzeigen",IF(OR(Tabelle3[[#This Row],[Teil eines Verbands?
(bspw. Schulverband)]]="ja",Tabelle3[[#This Row],[gemietet?]]="ja"),"anzeigen","nicht anzeigen")),"nicht anzeigen"),"")</f>
        <v/>
      </c>
      <c r="P19" s="26"/>
      <c r="Q19" s="41" t="str">
        <f>IF(Tabelle3[[#This Row],[OIB Version
Energieausweis ]]="vor 2015", "EAW zu alt - keine Berechnung möglich"," ")</f>
        <v xml:space="preserve"> </v>
      </c>
      <c r="R19" s="26"/>
      <c r="S19" s="40"/>
      <c r="T19" s="63" t="str">
        <f>IF(Tabelle3[[#This Row],[OIB Version
Energieausweis ]]=2015,25*(1+2.5/Tabelle3[[#This Row],[ lc]]),IF(Tabelle3[[#This Row],[OIB Version
Energieausweis ]]=2019,25*(1+2.5/Tabelle3[[#This Row],[ lc]]),IF(Tabelle3[[#This Row],[OIB Version
Energieausweis ]]=2023,21*(1+2.1/Tabelle3[[#This Row],[ lc]])," ")))</f>
        <v xml:space="preserve"> </v>
      </c>
      <c r="U19" s="64" t="str">
        <f>IF(Tabelle3[[#This Row],[OIB Version
Energieausweis ]]=2015,IF(AND(Tabelle3[[#This Row],[HWBRef,RK]]&lt;=T19,Tabelle3[[#This Row],[fGEE]]&lt;=1.05),"NEG","kein NEG"),IF(Tabelle3[[#This Row],[OIB Version
Energieausweis ]]=2019,IF(AND(Tabelle3[[#This Row],[HWBRef,RK]]&lt;=T19,Tabelle3[[#This Row],[fGEE]]&lt;=0.95),"NEG","kein NEG"),IF(Tabelle3[[#This Row],[OIB Version
Energieausweis ]]=2023,IF(AND(Tabelle3[[#This Row],[HWBRef,RK]]&lt;=T19,Tabelle3[[#This Row],[fGEE]]&lt;=0.95),"NEG","kein NEG")," ")))</f>
        <v xml:space="preserve"> </v>
      </c>
      <c r="V19" s="39" t="str">
        <f>IF(Tabelle3[[#This Row],[Berechnung NEG]]&lt;&gt;" ",IF(Tabelle3[[#This Row],[Berechnung NEG]]="NEG","ja","nein")," ")</f>
        <v xml:space="preserve"> </v>
      </c>
      <c r="W19" s="40"/>
      <c r="X19"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0" spans="1:24" x14ac:dyDescent="0.3">
      <c r="A20" s="23" t="str">
        <f>IF(B20&lt;&gt;"", MAX(A$6:A19)+1, "")</f>
        <v/>
      </c>
      <c r="C20" s="34"/>
      <c r="D20" s="33" t="str">
        <f t="shared" si="0"/>
        <v/>
      </c>
      <c r="E20" s="34"/>
      <c r="F20" s="23" t="str">
        <f>IFERROR(Tabelle3[[#This Row],[Jahres Verbrauch  - Wärme
'[kWh']]]/Tabelle3[[#This Row],[konditionierte Bruttogrundfläche
 '[m2']]],"k.A.")</f>
        <v>k.A.</v>
      </c>
      <c r="G20" s="34"/>
      <c r="H20" s="23" t="str">
        <f>IFERROR(Tabelle3[[#This Row],[Jahres Verbrauch - Strom
'[kWh']]]/Tabelle3[[#This Row],[konditionierte Bruttogrundfläche
 '[m2']]],"k.A.")</f>
        <v>k.A.</v>
      </c>
      <c r="I20" s="34"/>
      <c r="J20" s="34"/>
      <c r="K20" s="27" t="s">
        <v>34</v>
      </c>
      <c r="L20" s="39" t="s">
        <v>35</v>
      </c>
      <c r="M20" s="26" t="s">
        <v>36</v>
      </c>
      <c r="N20" s="40" t="str">
        <f>IF(Tabelle3[[#This Row],[im mehrheitlichen Eigentum? 
(inkl. ausgelagerter Gesellschaften)]]="ja","nein","")</f>
        <v>nein</v>
      </c>
      <c r="O20" s="26" t="str">
        <f>IF(D20&lt;&gt;"",IF(D20&gt;250,IF(Tabelle3[[#This Row],[im mehrheitlichen Eigentum? 
(inkl. ausgelagerter Gesellschaften)]]="ja","anzeigen",IF(OR(Tabelle3[[#This Row],[Teil eines Verbands?
(bspw. Schulverband)]]="ja",Tabelle3[[#This Row],[gemietet?]]="ja"),"anzeigen","nicht anzeigen")),"nicht anzeigen"),"")</f>
        <v/>
      </c>
      <c r="P20" s="26"/>
      <c r="Q20" s="41" t="str">
        <f>IF(Tabelle3[[#This Row],[OIB Version
Energieausweis ]]="vor 2015", "EAW zu alt - keine Berechnung möglich"," ")</f>
        <v xml:space="preserve"> </v>
      </c>
      <c r="R20" s="26"/>
      <c r="S20" s="40"/>
      <c r="T20" s="63" t="str">
        <f>IF(Tabelle3[[#This Row],[OIB Version
Energieausweis ]]=2015,25*(1+2.5/Tabelle3[[#This Row],[ lc]]),IF(Tabelle3[[#This Row],[OIB Version
Energieausweis ]]=2019,25*(1+2.5/Tabelle3[[#This Row],[ lc]]),IF(Tabelle3[[#This Row],[OIB Version
Energieausweis ]]=2023,21*(1+2.1/Tabelle3[[#This Row],[ lc]])," ")))</f>
        <v xml:space="preserve"> </v>
      </c>
      <c r="U20" s="64" t="str">
        <f>IF(Tabelle3[[#This Row],[OIB Version
Energieausweis ]]=2015,IF(AND(Tabelle3[[#This Row],[HWBRef,RK]]&lt;=T20,Tabelle3[[#This Row],[fGEE]]&lt;=1.05),"NEG","kein NEG"),IF(Tabelle3[[#This Row],[OIB Version
Energieausweis ]]=2019,IF(AND(Tabelle3[[#This Row],[HWBRef,RK]]&lt;=T20,Tabelle3[[#This Row],[fGEE]]&lt;=0.95),"NEG","kein NEG"),IF(Tabelle3[[#This Row],[OIB Version
Energieausweis ]]=2023,IF(AND(Tabelle3[[#This Row],[HWBRef,RK]]&lt;=T20,Tabelle3[[#This Row],[fGEE]]&lt;=0.95),"NEG","kein NEG")," ")))</f>
        <v xml:space="preserve"> </v>
      </c>
      <c r="V20" s="39" t="str">
        <f>IF(Tabelle3[[#This Row],[Berechnung NEG]]&lt;&gt;" ",IF(Tabelle3[[#This Row],[Berechnung NEG]]="NEG","ja","nein")," ")</f>
        <v xml:space="preserve"> </v>
      </c>
      <c r="W20" s="40"/>
      <c r="X20"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1" spans="1:24" x14ac:dyDescent="0.3">
      <c r="A21" s="23" t="str">
        <f>IF(B21&lt;&gt;"", MAX(A$6:A20)+1, "")</f>
        <v/>
      </c>
      <c r="C21" s="34"/>
      <c r="D21" s="33" t="str">
        <f t="shared" si="0"/>
        <v/>
      </c>
      <c r="E21" s="34"/>
      <c r="F21" s="23" t="str">
        <f>IFERROR(Tabelle3[[#This Row],[Jahres Verbrauch  - Wärme
'[kWh']]]/Tabelle3[[#This Row],[konditionierte Bruttogrundfläche
 '[m2']]],"k.A.")</f>
        <v>k.A.</v>
      </c>
      <c r="G21" s="34"/>
      <c r="H21" s="23" t="str">
        <f>IFERROR(Tabelle3[[#This Row],[Jahres Verbrauch - Strom
'[kWh']]]/Tabelle3[[#This Row],[konditionierte Bruttogrundfläche
 '[m2']]],"k.A.")</f>
        <v>k.A.</v>
      </c>
      <c r="I21" s="34"/>
      <c r="J21" s="34"/>
      <c r="K21" s="27" t="s">
        <v>34</v>
      </c>
      <c r="L21" s="39" t="s">
        <v>35</v>
      </c>
      <c r="M21" s="26" t="s">
        <v>36</v>
      </c>
      <c r="N21" s="40" t="str">
        <f>IF(Tabelle3[[#This Row],[im mehrheitlichen Eigentum? 
(inkl. ausgelagerter Gesellschaften)]]="ja","nein","")</f>
        <v>nein</v>
      </c>
      <c r="O21" s="26" t="str">
        <f>IF(D21&lt;&gt;"",IF(D21&gt;250,IF(Tabelle3[[#This Row],[im mehrheitlichen Eigentum? 
(inkl. ausgelagerter Gesellschaften)]]="ja","anzeigen",IF(OR(Tabelle3[[#This Row],[Teil eines Verbands?
(bspw. Schulverband)]]="ja",Tabelle3[[#This Row],[gemietet?]]="ja"),"anzeigen","nicht anzeigen")),"nicht anzeigen"),"")</f>
        <v/>
      </c>
      <c r="P21" s="26"/>
      <c r="Q21" s="41" t="str">
        <f>IF(Tabelle3[[#This Row],[OIB Version
Energieausweis ]]="vor 2015", "EAW zu alt - keine Berechnung möglich"," ")</f>
        <v xml:space="preserve"> </v>
      </c>
      <c r="R21" s="26"/>
      <c r="S21" s="40"/>
      <c r="T21" s="63" t="str">
        <f>IF(Tabelle3[[#This Row],[OIB Version
Energieausweis ]]=2015,25*(1+2.5/Tabelle3[[#This Row],[ lc]]),IF(Tabelle3[[#This Row],[OIB Version
Energieausweis ]]=2019,25*(1+2.5/Tabelle3[[#This Row],[ lc]]),IF(Tabelle3[[#This Row],[OIB Version
Energieausweis ]]=2023,21*(1+2.1/Tabelle3[[#This Row],[ lc]])," ")))</f>
        <v xml:space="preserve"> </v>
      </c>
      <c r="U21" s="64" t="str">
        <f>IF(Tabelle3[[#This Row],[OIB Version
Energieausweis ]]=2015,IF(AND(Tabelle3[[#This Row],[HWBRef,RK]]&lt;=T21,Tabelle3[[#This Row],[fGEE]]&lt;=1.05),"NEG","kein NEG"),IF(Tabelle3[[#This Row],[OIB Version
Energieausweis ]]=2019,IF(AND(Tabelle3[[#This Row],[HWBRef,RK]]&lt;=T21,Tabelle3[[#This Row],[fGEE]]&lt;=0.95),"NEG","kein NEG"),IF(Tabelle3[[#This Row],[OIB Version
Energieausweis ]]=2023,IF(AND(Tabelle3[[#This Row],[HWBRef,RK]]&lt;=T21,Tabelle3[[#This Row],[fGEE]]&lt;=0.95),"NEG","kein NEG")," ")))</f>
        <v xml:space="preserve"> </v>
      </c>
      <c r="V21" s="39" t="str">
        <f>IF(Tabelle3[[#This Row],[Berechnung NEG]]&lt;&gt;" ",IF(Tabelle3[[#This Row],[Berechnung NEG]]="NEG","ja","nein")," ")</f>
        <v xml:space="preserve"> </v>
      </c>
      <c r="W21" s="40"/>
      <c r="X21"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2" spans="1:24" x14ac:dyDescent="0.3">
      <c r="A22" s="23" t="str">
        <f>IF(B22&lt;&gt;"", MAX(A$6:A21)+1, "")</f>
        <v/>
      </c>
      <c r="C22" s="34"/>
      <c r="D22" s="33" t="str">
        <f t="shared" si="0"/>
        <v/>
      </c>
      <c r="E22" s="34"/>
      <c r="F22" s="23" t="str">
        <f>IFERROR(Tabelle3[[#This Row],[Jahres Verbrauch  - Wärme
'[kWh']]]/Tabelle3[[#This Row],[konditionierte Bruttogrundfläche
 '[m2']]],"k.A.")</f>
        <v>k.A.</v>
      </c>
      <c r="G22" s="34"/>
      <c r="H22" s="23" t="str">
        <f>IFERROR(Tabelle3[[#This Row],[Jahres Verbrauch - Strom
'[kWh']]]/Tabelle3[[#This Row],[konditionierte Bruttogrundfläche
 '[m2']]],"k.A.")</f>
        <v>k.A.</v>
      </c>
      <c r="I22" s="34"/>
      <c r="J22" s="34"/>
      <c r="K22" s="27" t="s">
        <v>34</v>
      </c>
      <c r="L22" s="39" t="s">
        <v>35</v>
      </c>
      <c r="M22" s="26" t="s">
        <v>36</v>
      </c>
      <c r="N22" s="40" t="str">
        <f>IF(Tabelle3[[#This Row],[im mehrheitlichen Eigentum? 
(inkl. ausgelagerter Gesellschaften)]]="ja","nein","")</f>
        <v>nein</v>
      </c>
      <c r="O22" s="26" t="str">
        <f>IF(D22&lt;&gt;"",IF(D22&gt;250,IF(Tabelle3[[#This Row],[im mehrheitlichen Eigentum? 
(inkl. ausgelagerter Gesellschaften)]]="ja","anzeigen",IF(OR(Tabelle3[[#This Row],[Teil eines Verbands?
(bspw. Schulverband)]]="ja",Tabelle3[[#This Row],[gemietet?]]="ja"),"anzeigen","nicht anzeigen")),"nicht anzeigen"),"")</f>
        <v/>
      </c>
      <c r="P22" s="26"/>
      <c r="Q22" s="41" t="str">
        <f>IF(Tabelle3[[#This Row],[OIB Version
Energieausweis ]]="vor 2015", "EAW zu alt - keine Berechnung möglich"," ")</f>
        <v xml:space="preserve"> </v>
      </c>
      <c r="R22" s="26"/>
      <c r="S22" s="40"/>
      <c r="T22" s="63" t="str">
        <f>IF(Tabelle3[[#This Row],[OIB Version
Energieausweis ]]=2015,25*(1+2.5/Tabelle3[[#This Row],[ lc]]),IF(Tabelle3[[#This Row],[OIB Version
Energieausweis ]]=2019,25*(1+2.5/Tabelle3[[#This Row],[ lc]]),IF(Tabelle3[[#This Row],[OIB Version
Energieausweis ]]=2023,21*(1+2.1/Tabelle3[[#This Row],[ lc]])," ")))</f>
        <v xml:space="preserve"> </v>
      </c>
      <c r="U22" s="64" t="str">
        <f>IF(Tabelle3[[#This Row],[OIB Version
Energieausweis ]]=2015,IF(AND(Tabelle3[[#This Row],[HWBRef,RK]]&lt;=T22,Tabelle3[[#This Row],[fGEE]]&lt;=1.05),"NEG","kein NEG"),IF(Tabelle3[[#This Row],[OIB Version
Energieausweis ]]=2019,IF(AND(Tabelle3[[#This Row],[HWBRef,RK]]&lt;=T22,Tabelle3[[#This Row],[fGEE]]&lt;=0.95),"NEG","kein NEG"),IF(Tabelle3[[#This Row],[OIB Version
Energieausweis ]]=2023,IF(AND(Tabelle3[[#This Row],[HWBRef,RK]]&lt;=T22,Tabelle3[[#This Row],[fGEE]]&lt;=0.95),"NEG","kein NEG")," ")))</f>
        <v xml:space="preserve"> </v>
      </c>
      <c r="V22" s="39" t="str">
        <f>IF(Tabelle3[[#This Row],[Berechnung NEG]]&lt;&gt;" ",IF(Tabelle3[[#This Row],[Berechnung NEG]]="NEG","ja","nein")," ")</f>
        <v xml:space="preserve"> </v>
      </c>
      <c r="W22" s="40"/>
      <c r="X22"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3" spans="1:24" x14ac:dyDescent="0.3">
      <c r="A23" s="23" t="str">
        <f>IF(B23&lt;&gt;"", MAX(A$6:A22)+1, "")</f>
        <v/>
      </c>
      <c r="C23" s="34"/>
      <c r="D23" s="33" t="str">
        <f t="shared" si="0"/>
        <v/>
      </c>
      <c r="E23" s="34"/>
      <c r="F23" s="23" t="str">
        <f>IFERROR(Tabelle3[[#This Row],[Jahres Verbrauch  - Wärme
'[kWh']]]/Tabelle3[[#This Row],[konditionierte Bruttogrundfläche
 '[m2']]],"k.A.")</f>
        <v>k.A.</v>
      </c>
      <c r="G23" s="34"/>
      <c r="H23" s="23" t="str">
        <f>IFERROR(Tabelle3[[#This Row],[Jahres Verbrauch - Strom
'[kWh']]]/Tabelle3[[#This Row],[konditionierte Bruttogrundfläche
 '[m2']]],"k.A.")</f>
        <v>k.A.</v>
      </c>
      <c r="I23" s="34"/>
      <c r="J23" s="34"/>
      <c r="K23" s="27" t="s">
        <v>34</v>
      </c>
      <c r="L23" s="39" t="s">
        <v>35</v>
      </c>
      <c r="M23" s="26" t="s">
        <v>36</v>
      </c>
      <c r="N23" s="40" t="str">
        <f>IF(Tabelle3[[#This Row],[im mehrheitlichen Eigentum? 
(inkl. ausgelagerter Gesellschaften)]]="ja","nein","")</f>
        <v>nein</v>
      </c>
      <c r="O23" s="26" t="str">
        <f>IF(D23&lt;&gt;"",IF(D23&gt;250,IF(Tabelle3[[#This Row],[im mehrheitlichen Eigentum? 
(inkl. ausgelagerter Gesellschaften)]]="ja","anzeigen",IF(OR(Tabelle3[[#This Row],[Teil eines Verbands?
(bspw. Schulverband)]]="ja",Tabelle3[[#This Row],[gemietet?]]="ja"),"anzeigen","nicht anzeigen")),"nicht anzeigen"),"")</f>
        <v/>
      </c>
      <c r="P23" s="26"/>
      <c r="Q23" s="41" t="str">
        <f>IF(Tabelle3[[#This Row],[OIB Version
Energieausweis ]]="vor 2015", "EAW zu alt - keine Berechnung möglich"," ")</f>
        <v xml:space="preserve"> </v>
      </c>
      <c r="R23" s="26"/>
      <c r="S23" s="40"/>
      <c r="T23" s="63" t="str">
        <f>IF(Tabelle3[[#This Row],[OIB Version
Energieausweis ]]=2015,25*(1+2.5/Tabelle3[[#This Row],[ lc]]),IF(Tabelle3[[#This Row],[OIB Version
Energieausweis ]]=2019,25*(1+2.5/Tabelle3[[#This Row],[ lc]]),IF(Tabelle3[[#This Row],[OIB Version
Energieausweis ]]=2023,21*(1+2.1/Tabelle3[[#This Row],[ lc]])," ")))</f>
        <v xml:space="preserve"> </v>
      </c>
      <c r="U23" s="64" t="str">
        <f>IF(Tabelle3[[#This Row],[OIB Version
Energieausweis ]]=2015,IF(AND(Tabelle3[[#This Row],[HWBRef,RK]]&lt;=T23,Tabelle3[[#This Row],[fGEE]]&lt;=1.05),"NEG","kein NEG"),IF(Tabelle3[[#This Row],[OIB Version
Energieausweis ]]=2019,IF(AND(Tabelle3[[#This Row],[HWBRef,RK]]&lt;=T23,Tabelle3[[#This Row],[fGEE]]&lt;=0.95),"NEG","kein NEG"),IF(Tabelle3[[#This Row],[OIB Version
Energieausweis ]]=2023,IF(AND(Tabelle3[[#This Row],[HWBRef,RK]]&lt;=T23,Tabelle3[[#This Row],[fGEE]]&lt;=0.95),"NEG","kein NEG")," ")))</f>
        <v xml:space="preserve"> </v>
      </c>
      <c r="V23" s="39" t="str">
        <f>IF(Tabelle3[[#This Row],[Berechnung NEG]]&lt;&gt;" ",IF(Tabelle3[[#This Row],[Berechnung NEG]]="NEG","ja","nein")," ")</f>
        <v xml:space="preserve"> </v>
      </c>
      <c r="W23" s="40"/>
      <c r="X23"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4" spans="1:24" x14ac:dyDescent="0.3">
      <c r="A24" s="23" t="str">
        <f>IF(B24&lt;&gt;"", MAX(A$6:A23)+1, "")</f>
        <v/>
      </c>
      <c r="C24" s="34"/>
      <c r="D24" s="33" t="str">
        <f t="shared" si="0"/>
        <v/>
      </c>
      <c r="E24" s="34"/>
      <c r="F24" s="23" t="str">
        <f>IFERROR(Tabelle3[[#This Row],[Jahres Verbrauch  - Wärme
'[kWh']]]/Tabelle3[[#This Row],[konditionierte Bruttogrundfläche
 '[m2']]],"k.A.")</f>
        <v>k.A.</v>
      </c>
      <c r="G24" s="34"/>
      <c r="H24" s="23" t="str">
        <f>IFERROR(Tabelle3[[#This Row],[Jahres Verbrauch - Strom
'[kWh']]]/Tabelle3[[#This Row],[konditionierte Bruttogrundfläche
 '[m2']]],"k.A.")</f>
        <v>k.A.</v>
      </c>
      <c r="I24" s="34"/>
      <c r="J24" s="34"/>
      <c r="K24" s="27" t="s">
        <v>34</v>
      </c>
      <c r="L24" s="39" t="s">
        <v>35</v>
      </c>
      <c r="M24" s="26" t="s">
        <v>36</v>
      </c>
      <c r="N24" s="40" t="str">
        <f>IF(Tabelle3[[#This Row],[im mehrheitlichen Eigentum? 
(inkl. ausgelagerter Gesellschaften)]]="ja","nein","")</f>
        <v>nein</v>
      </c>
      <c r="O24" s="26" t="str">
        <f>IF(D24&lt;&gt;"",IF(D24&gt;250,IF(Tabelle3[[#This Row],[im mehrheitlichen Eigentum? 
(inkl. ausgelagerter Gesellschaften)]]="ja","anzeigen",IF(OR(Tabelle3[[#This Row],[Teil eines Verbands?
(bspw. Schulverband)]]="ja",Tabelle3[[#This Row],[gemietet?]]="ja"),"anzeigen","nicht anzeigen")),"nicht anzeigen"),"")</f>
        <v/>
      </c>
      <c r="P24" s="26"/>
      <c r="Q24" s="41" t="str">
        <f>IF(Tabelle3[[#This Row],[OIB Version
Energieausweis ]]="vor 2015", "EAW zu alt - keine Berechnung möglich"," ")</f>
        <v xml:space="preserve"> </v>
      </c>
      <c r="R24" s="26"/>
      <c r="S24" s="40"/>
      <c r="T24" s="63" t="str">
        <f>IF(Tabelle3[[#This Row],[OIB Version
Energieausweis ]]=2015,25*(1+2.5/Tabelle3[[#This Row],[ lc]]),IF(Tabelle3[[#This Row],[OIB Version
Energieausweis ]]=2019,25*(1+2.5/Tabelle3[[#This Row],[ lc]]),IF(Tabelle3[[#This Row],[OIB Version
Energieausweis ]]=2023,21*(1+2.1/Tabelle3[[#This Row],[ lc]])," ")))</f>
        <v xml:space="preserve"> </v>
      </c>
      <c r="U24" s="64" t="str">
        <f>IF(Tabelle3[[#This Row],[OIB Version
Energieausweis ]]=2015,IF(AND(Tabelle3[[#This Row],[HWBRef,RK]]&lt;=T24,Tabelle3[[#This Row],[fGEE]]&lt;=1.05),"NEG","kein NEG"),IF(Tabelle3[[#This Row],[OIB Version
Energieausweis ]]=2019,IF(AND(Tabelle3[[#This Row],[HWBRef,RK]]&lt;=T24,Tabelle3[[#This Row],[fGEE]]&lt;=0.95),"NEG","kein NEG"),IF(Tabelle3[[#This Row],[OIB Version
Energieausweis ]]=2023,IF(AND(Tabelle3[[#This Row],[HWBRef,RK]]&lt;=T24,Tabelle3[[#This Row],[fGEE]]&lt;=0.95),"NEG","kein NEG")," ")))</f>
        <v xml:space="preserve"> </v>
      </c>
      <c r="V24" s="39" t="str">
        <f>IF(Tabelle3[[#This Row],[Berechnung NEG]]&lt;&gt;" ",IF(Tabelle3[[#This Row],[Berechnung NEG]]="NEG","ja","nein")," ")</f>
        <v xml:space="preserve"> </v>
      </c>
      <c r="W24" s="40"/>
      <c r="X24"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5" spans="1:24" x14ac:dyDescent="0.3">
      <c r="A25" s="23" t="str">
        <f>IF(B25&lt;&gt;"", MAX(A$6:A24)+1, "")</f>
        <v/>
      </c>
      <c r="C25" s="34"/>
      <c r="D25" s="33" t="str">
        <f t="shared" si="0"/>
        <v/>
      </c>
      <c r="E25" s="34"/>
      <c r="F25" s="23" t="str">
        <f>IFERROR(Tabelle3[[#This Row],[Jahres Verbrauch  - Wärme
'[kWh']]]/Tabelle3[[#This Row],[konditionierte Bruttogrundfläche
 '[m2']]],"k.A.")</f>
        <v>k.A.</v>
      </c>
      <c r="G25" s="34"/>
      <c r="H25" s="23" t="str">
        <f>IFERROR(Tabelle3[[#This Row],[Jahres Verbrauch - Strom
'[kWh']]]/Tabelle3[[#This Row],[konditionierte Bruttogrundfläche
 '[m2']]],"k.A.")</f>
        <v>k.A.</v>
      </c>
      <c r="I25" s="34"/>
      <c r="J25" s="34"/>
      <c r="K25" s="27" t="s">
        <v>34</v>
      </c>
      <c r="L25" s="39" t="s">
        <v>35</v>
      </c>
      <c r="M25" s="26" t="s">
        <v>36</v>
      </c>
      <c r="N25" s="40" t="str">
        <f>IF(Tabelle3[[#This Row],[im mehrheitlichen Eigentum? 
(inkl. ausgelagerter Gesellschaften)]]="ja","nein","")</f>
        <v>nein</v>
      </c>
      <c r="O25" s="26" t="str">
        <f>IF(D25&lt;&gt;"",IF(D25&gt;250,IF(Tabelle3[[#This Row],[im mehrheitlichen Eigentum? 
(inkl. ausgelagerter Gesellschaften)]]="ja","anzeigen",IF(OR(Tabelle3[[#This Row],[Teil eines Verbands?
(bspw. Schulverband)]]="ja",Tabelle3[[#This Row],[gemietet?]]="ja"),"anzeigen","nicht anzeigen")),"nicht anzeigen"),"")</f>
        <v/>
      </c>
      <c r="P25" s="26"/>
      <c r="Q25" s="41" t="str">
        <f>IF(Tabelle3[[#This Row],[OIB Version
Energieausweis ]]="vor 2015", "EAW zu alt - keine Berechnung möglich"," ")</f>
        <v xml:space="preserve"> </v>
      </c>
      <c r="R25" s="26"/>
      <c r="S25" s="40"/>
      <c r="T25" s="63" t="str">
        <f>IF(Tabelle3[[#This Row],[OIB Version
Energieausweis ]]=2015,25*(1+2.5/Tabelle3[[#This Row],[ lc]]),IF(Tabelle3[[#This Row],[OIB Version
Energieausweis ]]=2019,25*(1+2.5/Tabelle3[[#This Row],[ lc]]),IF(Tabelle3[[#This Row],[OIB Version
Energieausweis ]]=2023,21*(1+2.1/Tabelle3[[#This Row],[ lc]])," ")))</f>
        <v xml:space="preserve"> </v>
      </c>
      <c r="U25" s="64" t="str">
        <f>IF(Tabelle3[[#This Row],[OIB Version
Energieausweis ]]=2015,IF(AND(Tabelle3[[#This Row],[HWBRef,RK]]&lt;=T25,Tabelle3[[#This Row],[fGEE]]&lt;=1.05),"NEG","kein NEG"),IF(Tabelle3[[#This Row],[OIB Version
Energieausweis ]]=2019,IF(AND(Tabelle3[[#This Row],[HWBRef,RK]]&lt;=T25,Tabelle3[[#This Row],[fGEE]]&lt;=0.95),"NEG","kein NEG"),IF(Tabelle3[[#This Row],[OIB Version
Energieausweis ]]=2023,IF(AND(Tabelle3[[#This Row],[HWBRef,RK]]&lt;=T25,Tabelle3[[#This Row],[fGEE]]&lt;=0.95),"NEG","kein NEG")," ")))</f>
        <v xml:space="preserve"> </v>
      </c>
      <c r="V25" s="39" t="str">
        <f>IF(Tabelle3[[#This Row],[Berechnung NEG]]&lt;&gt;" ",IF(Tabelle3[[#This Row],[Berechnung NEG]]="NEG","ja","nein")," ")</f>
        <v xml:space="preserve"> </v>
      </c>
      <c r="W25" s="40"/>
      <c r="X25"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6" spans="1:24" x14ac:dyDescent="0.3">
      <c r="A26" s="23" t="str">
        <f>IF(B26&lt;&gt;"", MAX(A$6:A25)+1, "")</f>
        <v/>
      </c>
      <c r="C26" s="34"/>
      <c r="D26" s="33" t="str">
        <f t="shared" si="0"/>
        <v/>
      </c>
      <c r="E26" s="34"/>
      <c r="F26" s="23" t="str">
        <f>IFERROR(Tabelle3[[#This Row],[Jahres Verbrauch  - Wärme
'[kWh']]]/Tabelle3[[#This Row],[konditionierte Bruttogrundfläche
 '[m2']]],"k.A.")</f>
        <v>k.A.</v>
      </c>
      <c r="G26" s="34"/>
      <c r="H26" s="23" t="str">
        <f>IFERROR(Tabelle3[[#This Row],[Jahres Verbrauch - Strom
'[kWh']]]/Tabelle3[[#This Row],[konditionierte Bruttogrundfläche
 '[m2']]],"k.A.")</f>
        <v>k.A.</v>
      </c>
      <c r="I26" s="34"/>
      <c r="J26" s="34"/>
      <c r="K26" s="27" t="s">
        <v>34</v>
      </c>
      <c r="L26" s="39" t="s">
        <v>35</v>
      </c>
      <c r="M26" s="26" t="s">
        <v>36</v>
      </c>
      <c r="N26" s="40" t="str">
        <f>IF(Tabelle3[[#This Row],[im mehrheitlichen Eigentum? 
(inkl. ausgelagerter Gesellschaften)]]="ja","nein","")</f>
        <v>nein</v>
      </c>
      <c r="O26" s="26" t="str">
        <f>IF(D26&lt;&gt;"",IF(D26&gt;250,IF(Tabelle3[[#This Row],[im mehrheitlichen Eigentum? 
(inkl. ausgelagerter Gesellschaften)]]="ja","anzeigen",IF(OR(Tabelle3[[#This Row],[Teil eines Verbands?
(bspw. Schulverband)]]="ja",Tabelle3[[#This Row],[gemietet?]]="ja"),"anzeigen","nicht anzeigen")),"nicht anzeigen"),"")</f>
        <v/>
      </c>
      <c r="P26" s="26"/>
      <c r="Q26" s="41" t="str">
        <f>IF(Tabelle3[[#This Row],[OIB Version
Energieausweis ]]="vor 2015", "EAW zu alt - keine Berechnung möglich"," ")</f>
        <v xml:space="preserve"> </v>
      </c>
      <c r="R26" s="26"/>
      <c r="S26" s="40"/>
      <c r="T26" s="63" t="str">
        <f>IF(Tabelle3[[#This Row],[OIB Version
Energieausweis ]]=2015,25*(1+2.5/Tabelle3[[#This Row],[ lc]]),IF(Tabelle3[[#This Row],[OIB Version
Energieausweis ]]=2019,25*(1+2.5/Tabelle3[[#This Row],[ lc]]),IF(Tabelle3[[#This Row],[OIB Version
Energieausweis ]]=2023,21*(1+2.1/Tabelle3[[#This Row],[ lc]])," ")))</f>
        <v xml:space="preserve"> </v>
      </c>
      <c r="U26" s="64" t="str">
        <f>IF(Tabelle3[[#This Row],[OIB Version
Energieausweis ]]=2015,IF(AND(Tabelle3[[#This Row],[HWBRef,RK]]&lt;=T26,Tabelle3[[#This Row],[fGEE]]&lt;=1.05),"NEG","kein NEG"),IF(Tabelle3[[#This Row],[OIB Version
Energieausweis ]]=2019,IF(AND(Tabelle3[[#This Row],[HWBRef,RK]]&lt;=T26,Tabelle3[[#This Row],[fGEE]]&lt;=0.95),"NEG","kein NEG"),IF(Tabelle3[[#This Row],[OIB Version
Energieausweis ]]=2023,IF(AND(Tabelle3[[#This Row],[HWBRef,RK]]&lt;=T26,Tabelle3[[#This Row],[fGEE]]&lt;=0.95),"NEG","kein NEG")," ")))</f>
        <v xml:space="preserve"> </v>
      </c>
      <c r="V26" s="39" t="str">
        <f>IF(Tabelle3[[#This Row],[Berechnung NEG]]&lt;&gt;" ",IF(Tabelle3[[#This Row],[Berechnung NEG]]="NEG","ja","nein")," ")</f>
        <v xml:space="preserve"> </v>
      </c>
      <c r="W26" s="40"/>
      <c r="X26"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7" spans="1:24" x14ac:dyDescent="0.3">
      <c r="A27" s="23" t="str">
        <f>IF(B27&lt;&gt;"", MAX(A$6:A26)+1, "")</f>
        <v/>
      </c>
      <c r="C27" s="34"/>
      <c r="D27" s="33" t="str">
        <f t="shared" si="0"/>
        <v/>
      </c>
      <c r="E27" s="34"/>
      <c r="F27" s="23" t="str">
        <f>IFERROR(Tabelle3[[#This Row],[Jahres Verbrauch  - Wärme
'[kWh']]]/Tabelle3[[#This Row],[konditionierte Bruttogrundfläche
 '[m2']]],"k.A.")</f>
        <v>k.A.</v>
      </c>
      <c r="G27" s="34"/>
      <c r="H27" s="23" t="str">
        <f>IFERROR(Tabelle3[[#This Row],[Jahres Verbrauch - Strom
'[kWh']]]/Tabelle3[[#This Row],[konditionierte Bruttogrundfläche
 '[m2']]],"k.A.")</f>
        <v>k.A.</v>
      </c>
      <c r="I27" s="34"/>
      <c r="J27" s="34"/>
      <c r="K27" s="27" t="s">
        <v>34</v>
      </c>
      <c r="L27" s="39" t="s">
        <v>35</v>
      </c>
      <c r="M27" s="26" t="s">
        <v>36</v>
      </c>
      <c r="N27" s="40" t="str">
        <f>IF(Tabelle3[[#This Row],[im mehrheitlichen Eigentum? 
(inkl. ausgelagerter Gesellschaften)]]="ja","nein","")</f>
        <v>nein</v>
      </c>
      <c r="O27" s="26" t="str">
        <f>IF(D27&lt;&gt;"",IF(D27&gt;250,IF(Tabelle3[[#This Row],[im mehrheitlichen Eigentum? 
(inkl. ausgelagerter Gesellschaften)]]="ja","anzeigen",IF(OR(Tabelle3[[#This Row],[Teil eines Verbands?
(bspw. Schulverband)]]="ja",Tabelle3[[#This Row],[gemietet?]]="ja"),"anzeigen","nicht anzeigen")),"nicht anzeigen"),"")</f>
        <v/>
      </c>
      <c r="P27" s="26"/>
      <c r="Q27" s="41" t="str">
        <f>IF(Tabelle3[[#This Row],[OIB Version
Energieausweis ]]="vor 2015", "EAW zu alt - keine Berechnung möglich"," ")</f>
        <v xml:space="preserve"> </v>
      </c>
      <c r="R27" s="26"/>
      <c r="S27" s="40"/>
      <c r="T27" s="63" t="str">
        <f>IF(Tabelle3[[#This Row],[OIB Version
Energieausweis ]]=2015,25*(1+2.5/Tabelle3[[#This Row],[ lc]]),IF(Tabelle3[[#This Row],[OIB Version
Energieausweis ]]=2019,25*(1+2.5/Tabelle3[[#This Row],[ lc]]),IF(Tabelle3[[#This Row],[OIB Version
Energieausweis ]]=2023,21*(1+2.1/Tabelle3[[#This Row],[ lc]])," ")))</f>
        <v xml:space="preserve"> </v>
      </c>
      <c r="U27" s="64" t="str">
        <f>IF(Tabelle3[[#This Row],[OIB Version
Energieausweis ]]=2015,IF(AND(Tabelle3[[#This Row],[HWBRef,RK]]&lt;=T27,Tabelle3[[#This Row],[fGEE]]&lt;=1.05),"NEG","kein NEG"),IF(Tabelle3[[#This Row],[OIB Version
Energieausweis ]]=2019,IF(AND(Tabelle3[[#This Row],[HWBRef,RK]]&lt;=T27,Tabelle3[[#This Row],[fGEE]]&lt;=0.95),"NEG","kein NEG"),IF(Tabelle3[[#This Row],[OIB Version
Energieausweis ]]=2023,IF(AND(Tabelle3[[#This Row],[HWBRef,RK]]&lt;=T27,Tabelle3[[#This Row],[fGEE]]&lt;=0.95),"NEG","kein NEG")," ")))</f>
        <v xml:space="preserve"> </v>
      </c>
      <c r="V27" s="39" t="str">
        <f>IF(Tabelle3[[#This Row],[Berechnung NEG]]&lt;&gt;" ",IF(Tabelle3[[#This Row],[Berechnung NEG]]="NEG","ja","nein")," ")</f>
        <v xml:space="preserve"> </v>
      </c>
      <c r="W27" s="40"/>
      <c r="X27"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8" spans="1:24" x14ac:dyDescent="0.3">
      <c r="A28" s="23" t="str">
        <f>IF(B28&lt;&gt;"", MAX(A$6:A27)+1, "")</f>
        <v/>
      </c>
      <c r="C28" s="34"/>
      <c r="D28" s="33" t="str">
        <f t="shared" si="0"/>
        <v/>
      </c>
      <c r="E28" s="34"/>
      <c r="F28" s="23" t="str">
        <f>IFERROR(Tabelle3[[#This Row],[Jahres Verbrauch  - Wärme
'[kWh']]]/Tabelle3[[#This Row],[konditionierte Bruttogrundfläche
 '[m2']]],"k.A.")</f>
        <v>k.A.</v>
      </c>
      <c r="G28" s="34"/>
      <c r="H28" s="23" t="str">
        <f>IFERROR(Tabelle3[[#This Row],[Jahres Verbrauch - Strom
'[kWh']]]/Tabelle3[[#This Row],[konditionierte Bruttogrundfläche
 '[m2']]],"k.A.")</f>
        <v>k.A.</v>
      </c>
      <c r="I28" s="34"/>
      <c r="J28" s="34"/>
      <c r="K28" s="27" t="s">
        <v>34</v>
      </c>
      <c r="L28" s="39" t="s">
        <v>35</v>
      </c>
      <c r="M28" s="26" t="s">
        <v>36</v>
      </c>
      <c r="N28" s="40" t="str">
        <f>IF(Tabelle3[[#This Row],[im mehrheitlichen Eigentum? 
(inkl. ausgelagerter Gesellschaften)]]="ja","nein","")</f>
        <v>nein</v>
      </c>
      <c r="O28" s="26" t="str">
        <f>IF(D28&lt;&gt;"",IF(D28&gt;250,IF(Tabelle3[[#This Row],[im mehrheitlichen Eigentum? 
(inkl. ausgelagerter Gesellschaften)]]="ja","anzeigen",IF(OR(Tabelle3[[#This Row],[Teil eines Verbands?
(bspw. Schulverband)]]="ja",Tabelle3[[#This Row],[gemietet?]]="ja"),"anzeigen","nicht anzeigen")),"nicht anzeigen"),"")</f>
        <v/>
      </c>
      <c r="P28" s="26"/>
      <c r="Q28" s="41" t="str">
        <f>IF(Tabelle3[[#This Row],[OIB Version
Energieausweis ]]="vor 2015", "EAW zu alt - keine Berechnung möglich"," ")</f>
        <v xml:space="preserve"> </v>
      </c>
      <c r="R28" s="26"/>
      <c r="S28" s="40"/>
      <c r="T28" s="63" t="str">
        <f>IF(Tabelle3[[#This Row],[OIB Version
Energieausweis ]]=2015,25*(1+2.5/Tabelle3[[#This Row],[ lc]]),IF(Tabelle3[[#This Row],[OIB Version
Energieausweis ]]=2019,25*(1+2.5/Tabelle3[[#This Row],[ lc]]),IF(Tabelle3[[#This Row],[OIB Version
Energieausweis ]]=2023,21*(1+2.1/Tabelle3[[#This Row],[ lc]])," ")))</f>
        <v xml:space="preserve"> </v>
      </c>
      <c r="U28" s="64" t="str">
        <f>IF(Tabelle3[[#This Row],[OIB Version
Energieausweis ]]=2015,IF(AND(Tabelle3[[#This Row],[HWBRef,RK]]&lt;=T28,Tabelle3[[#This Row],[fGEE]]&lt;=1.05),"NEG","kein NEG"),IF(Tabelle3[[#This Row],[OIB Version
Energieausweis ]]=2019,IF(AND(Tabelle3[[#This Row],[HWBRef,RK]]&lt;=T28,Tabelle3[[#This Row],[fGEE]]&lt;=0.95),"NEG","kein NEG"),IF(Tabelle3[[#This Row],[OIB Version
Energieausweis ]]=2023,IF(AND(Tabelle3[[#This Row],[HWBRef,RK]]&lt;=T28,Tabelle3[[#This Row],[fGEE]]&lt;=0.95),"NEG","kein NEG")," ")))</f>
        <v xml:space="preserve"> </v>
      </c>
      <c r="V28" s="39" t="str">
        <f>IF(Tabelle3[[#This Row],[Berechnung NEG]]&lt;&gt;" ",IF(Tabelle3[[#This Row],[Berechnung NEG]]="NEG","ja","nein")," ")</f>
        <v xml:space="preserve"> </v>
      </c>
      <c r="W28" s="40"/>
      <c r="X28"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29" spans="1:24" x14ac:dyDescent="0.3">
      <c r="A29" s="23" t="str">
        <f>IF(B29&lt;&gt;"", MAX(A$6:A28)+1, "")</f>
        <v/>
      </c>
      <c r="C29" s="34"/>
      <c r="D29" s="33" t="str">
        <f t="shared" si="0"/>
        <v/>
      </c>
      <c r="E29" s="34"/>
      <c r="F29" s="23" t="str">
        <f>IFERROR(Tabelle3[[#This Row],[Jahres Verbrauch  - Wärme
'[kWh']]]/Tabelle3[[#This Row],[konditionierte Bruttogrundfläche
 '[m2']]],"k.A.")</f>
        <v>k.A.</v>
      </c>
      <c r="G29" s="34"/>
      <c r="H29" s="23" t="str">
        <f>IFERROR(Tabelle3[[#This Row],[Jahres Verbrauch - Strom
'[kWh']]]/Tabelle3[[#This Row],[konditionierte Bruttogrundfläche
 '[m2']]],"k.A.")</f>
        <v>k.A.</v>
      </c>
      <c r="I29" s="34"/>
      <c r="J29" s="34"/>
      <c r="K29" s="27" t="s">
        <v>34</v>
      </c>
      <c r="L29" s="39" t="s">
        <v>35</v>
      </c>
      <c r="M29" s="26" t="s">
        <v>36</v>
      </c>
      <c r="N29" s="40" t="str">
        <f>IF(Tabelle3[[#This Row],[im mehrheitlichen Eigentum? 
(inkl. ausgelagerter Gesellschaften)]]="ja","nein","")</f>
        <v>nein</v>
      </c>
      <c r="O29" s="26" t="str">
        <f>IF(D29&lt;&gt;"",IF(D29&gt;250,IF(Tabelle3[[#This Row],[im mehrheitlichen Eigentum? 
(inkl. ausgelagerter Gesellschaften)]]="ja","anzeigen",IF(OR(Tabelle3[[#This Row],[Teil eines Verbands?
(bspw. Schulverband)]]="ja",Tabelle3[[#This Row],[gemietet?]]="ja"),"anzeigen","nicht anzeigen")),"nicht anzeigen"),"")</f>
        <v/>
      </c>
      <c r="P29" s="26"/>
      <c r="Q29" s="41" t="str">
        <f>IF(Tabelle3[[#This Row],[OIB Version
Energieausweis ]]="vor 2015", "EAW zu alt - keine Berechnung möglich"," ")</f>
        <v xml:space="preserve"> </v>
      </c>
      <c r="R29" s="26"/>
      <c r="S29" s="40"/>
      <c r="T29" s="63" t="str">
        <f>IF(Tabelle3[[#This Row],[OIB Version
Energieausweis ]]=2015,25*(1+2.5/Tabelle3[[#This Row],[ lc]]),IF(Tabelle3[[#This Row],[OIB Version
Energieausweis ]]=2019,25*(1+2.5/Tabelle3[[#This Row],[ lc]]),IF(Tabelle3[[#This Row],[OIB Version
Energieausweis ]]=2023,21*(1+2.1/Tabelle3[[#This Row],[ lc]])," ")))</f>
        <v xml:space="preserve"> </v>
      </c>
      <c r="U29" s="64" t="str">
        <f>IF(Tabelle3[[#This Row],[OIB Version
Energieausweis ]]=2015,IF(AND(Tabelle3[[#This Row],[HWBRef,RK]]&lt;=T29,Tabelle3[[#This Row],[fGEE]]&lt;=1.05),"NEG","kein NEG"),IF(Tabelle3[[#This Row],[OIB Version
Energieausweis ]]=2019,IF(AND(Tabelle3[[#This Row],[HWBRef,RK]]&lt;=T29,Tabelle3[[#This Row],[fGEE]]&lt;=0.95),"NEG","kein NEG"),IF(Tabelle3[[#This Row],[OIB Version
Energieausweis ]]=2023,IF(AND(Tabelle3[[#This Row],[HWBRef,RK]]&lt;=T29,Tabelle3[[#This Row],[fGEE]]&lt;=0.95),"NEG","kein NEG")," ")))</f>
        <v xml:space="preserve"> </v>
      </c>
      <c r="V29" s="39" t="str">
        <f>IF(Tabelle3[[#This Row],[Berechnung NEG]]&lt;&gt;" ",IF(Tabelle3[[#This Row],[Berechnung NEG]]="NEG","ja","nein")," ")</f>
        <v xml:space="preserve"> </v>
      </c>
      <c r="W29" s="40"/>
      <c r="X29"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0" spans="1:24" x14ac:dyDescent="0.3">
      <c r="A30" s="23" t="str">
        <f>IF(B30&lt;&gt;"", MAX(A$6:A29)+1, "")</f>
        <v/>
      </c>
      <c r="C30" s="34"/>
      <c r="D30" s="33" t="str">
        <f t="shared" si="0"/>
        <v/>
      </c>
      <c r="E30" s="34"/>
      <c r="F30" s="23" t="str">
        <f>IFERROR(Tabelle3[[#This Row],[Jahres Verbrauch  - Wärme
'[kWh']]]/Tabelle3[[#This Row],[konditionierte Bruttogrundfläche
 '[m2']]],"k.A.")</f>
        <v>k.A.</v>
      </c>
      <c r="G30" s="34"/>
      <c r="H30" s="23" t="str">
        <f>IFERROR(Tabelle3[[#This Row],[Jahres Verbrauch - Strom
'[kWh']]]/Tabelle3[[#This Row],[konditionierte Bruttogrundfläche
 '[m2']]],"k.A.")</f>
        <v>k.A.</v>
      </c>
      <c r="I30" s="34"/>
      <c r="J30" s="34"/>
      <c r="K30" s="27" t="s">
        <v>34</v>
      </c>
      <c r="L30" s="39" t="s">
        <v>35</v>
      </c>
      <c r="M30" s="26" t="s">
        <v>36</v>
      </c>
      <c r="N30" s="40" t="str">
        <f>IF(Tabelle3[[#This Row],[im mehrheitlichen Eigentum? 
(inkl. ausgelagerter Gesellschaften)]]="ja","nein","")</f>
        <v>nein</v>
      </c>
      <c r="O30" s="26" t="str">
        <f>IF(D30&lt;&gt;"",IF(D30&gt;250,IF(Tabelle3[[#This Row],[im mehrheitlichen Eigentum? 
(inkl. ausgelagerter Gesellschaften)]]="ja","anzeigen",IF(OR(Tabelle3[[#This Row],[Teil eines Verbands?
(bspw. Schulverband)]]="ja",Tabelle3[[#This Row],[gemietet?]]="ja"),"anzeigen","nicht anzeigen")),"nicht anzeigen"),"")</f>
        <v/>
      </c>
      <c r="P30" s="26"/>
      <c r="Q30" s="41" t="str">
        <f>IF(Tabelle3[[#This Row],[OIB Version
Energieausweis ]]="vor 2015", "EAW zu alt - keine Berechnung möglich"," ")</f>
        <v xml:space="preserve"> </v>
      </c>
      <c r="R30" s="26"/>
      <c r="S30" s="40"/>
      <c r="T30" s="63" t="str">
        <f>IF(Tabelle3[[#This Row],[OIB Version
Energieausweis ]]=2015,25*(1+2.5/Tabelle3[[#This Row],[ lc]]),IF(Tabelle3[[#This Row],[OIB Version
Energieausweis ]]=2019,25*(1+2.5/Tabelle3[[#This Row],[ lc]]),IF(Tabelle3[[#This Row],[OIB Version
Energieausweis ]]=2023,21*(1+2.1/Tabelle3[[#This Row],[ lc]])," ")))</f>
        <v xml:space="preserve"> </v>
      </c>
      <c r="U30" s="64" t="str">
        <f>IF(Tabelle3[[#This Row],[OIB Version
Energieausweis ]]=2015,IF(AND(Tabelle3[[#This Row],[HWBRef,RK]]&lt;=T30,Tabelle3[[#This Row],[fGEE]]&lt;=1.05),"NEG","kein NEG"),IF(Tabelle3[[#This Row],[OIB Version
Energieausweis ]]=2019,IF(AND(Tabelle3[[#This Row],[HWBRef,RK]]&lt;=T30,Tabelle3[[#This Row],[fGEE]]&lt;=0.95),"NEG","kein NEG"),IF(Tabelle3[[#This Row],[OIB Version
Energieausweis ]]=2023,IF(AND(Tabelle3[[#This Row],[HWBRef,RK]]&lt;=T30,Tabelle3[[#This Row],[fGEE]]&lt;=0.95),"NEG","kein NEG")," ")))</f>
        <v xml:space="preserve"> </v>
      </c>
      <c r="V30" s="39" t="str">
        <f>IF(Tabelle3[[#This Row],[Berechnung NEG]]&lt;&gt;" ",IF(Tabelle3[[#This Row],[Berechnung NEG]]="NEG","ja","nein")," ")</f>
        <v xml:space="preserve"> </v>
      </c>
      <c r="W30" s="40"/>
      <c r="X30"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1" spans="1:24" x14ac:dyDescent="0.3">
      <c r="A31" s="23" t="str">
        <f>IF(B31&lt;&gt;"", MAX(A$6:A30)+1, "")</f>
        <v/>
      </c>
      <c r="C31" s="34"/>
      <c r="D31" s="33" t="str">
        <f t="shared" si="0"/>
        <v/>
      </c>
      <c r="E31" s="34"/>
      <c r="F31" s="23" t="str">
        <f>IFERROR(Tabelle3[[#This Row],[Jahres Verbrauch  - Wärme
'[kWh']]]/Tabelle3[[#This Row],[konditionierte Bruttogrundfläche
 '[m2']]],"k.A.")</f>
        <v>k.A.</v>
      </c>
      <c r="G31" s="34"/>
      <c r="H31" s="23" t="str">
        <f>IFERROR(Tabelle3[[#This Row],[Jahres Verbrauch - Strom
'[kWh']]]/Tabelle3[[#This Row],[konditionierte Bruttogrundfläche
 '[m2']]],"k.A.")</f>
        <v>k.A.</v>
      </c>
      <c r="I31" s="34"/>
      <c r="J31" s="34"/>
      <c r="K31" s="27" t="s">
        <v>34</v>
      </c>
      <c r="L31" s="39" t="s">
        <v>35</v>
      </c>
      <c r="M31" s="26" t="s">
        <v>36</v>
      </c>
      <c r="N31" s="40" t="str">
        <f>IF(Tabelle3[[#This Row],[im mehrheitlichen Eigentum? 
(inkl. ausgelagerter Gesellschaften)]]="ja","nein","")</f>
        <v>nein</v>
      </c>
      <c r="O31" s="26" t="str">
        <f>IF(D31&lt;&gt;"",IF(D31&gt;250,IF(Tabelle3[[#This Row],[im mehrheitlichen Eigentum? 
(inkl. ausgelagerter Gesellschaften)]]="ja","anzeigen",IF(OR(Tabelle3[[#This Row],[Teil eines Verbands?
(bspw. Schulverband)]]="ja",Tabelle3[[#This Row],[gemietet?]]="ja"),"anzeigen","nicht anzeigen")),"nicht anzeigen"),"")</f>
        <v/>
      </c>
      <c r="P31" s="26"/>
      <c r="Q31" s="41" t="str">
        <f>IF(Tabelle3[[#This Row],[OIB Version
Energieausweis ]]="vor 2015", "EAW zu alt - keine Berechnung möglich"," ")</f>
        <v xml:space="preserve"> </v>
      </c>
      <c r="R31" s="26"/>
      <c r="S31" s="40"/>
      <c r="T31" s="63" t="str">
        <f>IF(Tabelle3[[#This Row],[OIB Version
Energieausweis ]]=2015,25*(1+2.5/Tabelle3[[#This Row],[ lc]]),IF(Tabelle3[[#This Row],[OIB Version
Energieausweis ]]=2019,25*(1+2.5/Tabelle3[[#This Row],[ lc]]),IF(Tabelle3[[#This Row],[OIB Version
Energieausweis ]]=2023,21*(1+2.1/Tabelle3[[#This Row],[ lc]])," ")))</f>
        <v xml:space="preserve"> </v>
      </c>
      <c r="U31" s="64" t="str">
        <f>IF(Tabelle3[[#This Row],[OIB Version
Energieausweis ]]=2015,IF(AND(Tabelle3[[#This Row],[HWBRef,RK]]&lt;=T31,Tabelle3[[#This Row],[fGEE]]&lt;=1.05),"NEG","kein NEG"),IF(Tabelle3[[#This Row],[OIB Version
Energieausweis ]]=2019,IF(AND(Tabelle3[[#This Row],[HWBRef,RK]]&lt;=T31,Tabelle3[[#This Row],[fGEE]]&lt;=0.95),"NEG","kein NEG"),IF(Tabelle3[[#This Row],[OIB Version
Energieausweis ]]=2023,IF(AND(Tabelle3[[#This Row],[HWBRef,RK]]&lt;=T31,Tabelle3[[#This Row],[fGEE]]&lt;=0.95),"NEG","kein NEG")," ")))</f>
        <v xml:space="preserve"> </v>
      </c>
      <c r="V31" s="39" t="str">
        <f>IF(Tabelle3[[#This Row],[Berechnung NEG]]&lt;&gt;" ",IF(Tabelle3[[#This Row],[Berechnung NEG]]="NEG","ja","nein")," ")</f>
        <v xml:space="preserve"> </v>
      </c>
      <c r="W31" s="40"/>
      <c r="X31"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2" spans="1:24" x14ac:dyDescent="0.3">
      <c r="A32" s="23" t="str">
        <f>IF(B32&lt;&gt;"", MAX(A$6:A31)+1, "")</f>
        <v/>
      </c>
      <c r="C32" s="34"/>
      <c r="D32" s="33" t="str">
        <f t="shared" si="0"/>
        <v/>
      </c>
      <c r="E32" s="34"/>
      <c r="F32" s="23" t="str">
        <f>IFERROR(Tabelle3[[#This Row],[Jahres Verbrauch  - Wärme
'[kWh']]]/Tabelle3[[#This Row],[konditionierte Bruttogrundfläche
 '[m2']]],"k.A.")</f>
        <v>k.A.</v>
      </c>
      <c r="G32" s="34"/>
      <c r="H32" s="23" t="str">
        <f>IFERROR(Tabelle3[[#This Row],[Jahres Verbrauch - Strom
'[kWh']]]/Tabelle3[[#This Row],[konditionierte Bruttogrundfläche
 '[m2']]],"k.A.")</f>
        <v>k.A.</v>
      </c>
      <c r="I32" s="34"/>
      <c r="J32" s="34"/>
      <c r="K32" s="27" t="s">
        <v>34</v>
      </c>
      <c r="L32" s="39" t="s">
        <v>35</v>
      </c>
      <c r="M32" s="26" t="s">
        <v>36</v>
      </c>
      <c r="N32" s="40" t="str">
        <f>IF(Tabelle3[[#This Row],[im mehrheitlichen Eigentum? 
(inkl. ausgelagerter Gesellschaften)]]="ja","nein","")</f>
        <v>nein</v>
      </c>
      <c r="O32" s="26" t="str">
        <f>IF(D32&lt;&gt;"",IF(D32&gt;250,IF(Tabelle3[[#This Row],[im mehrheitlichen Eigentum? 
(inkl. ausgelagerter Gesellschaften)]]="ja","anzeigen",IF(OR(Tabelle3[[#This Row],[Teil eines Verbands?
(bspw. Schulverband)]]="ja",Tabelle3[[#This Row],[gemietet?]]="ja"),"anzeigen","nicht anzeigen")),"nicht anzeigen"),"")</f>
        <v/>
      </c>
      <c r="P32" s="26"/>
      <c r="Q32" s="41" t="str">
        <f>IF(Tabelle3[[#This Row],[OIB Version
Energieausweis ]]="vor 2015", "EAW zu alt - keine Berechnung möglich"," ")</f>
        <v xml:space="preserve"> </v>
      </c>
      <c r="R32" s="26"/>
      <c r="S32" s="40"/>
      <c r="T32" s="63" t="str">
        <f>IF(Tabelle3[[#This Row],[OIB Version
Energieausweis ]]=2015,25*(1+2.5/Tabelle3[[#This Row],[ lc]]),IF(Tabelle3[[#This Row],[OIB Version
Energieausweis ]]=2019,25*(1+2.5/Tabelle3[[#This Row],[ lc]]),IF(Tabelle3[[#This Row],[OIB Version
Energieausweis ]]=2023,21*(1+2.1/Tabelle3[[#This Row],[ lc]])," ")))</f>
        <v xml:space="preserve"> </v>
      </c>
      <c r="U32" s="64" t="str">
        <f>IF(Tabelle3[[#This Row],[OIB Version
Energieausweis ]]=2015,IF(AND(Tabelle3[[#This Row],[HWBRef,RK]]&lt;=T32,Tabelle3[[#This Row],[fGEE]]&lt;=1.05),"NEG","kein NEG"),IF(Tabelle3[[#This Row],[OIB Version
Energieausweis ]]=2019,IF(AND(Tabelle3[[#This Row],[HWBRef,RK]]&lt;=T32,Tabelle3[[#This Row],[fGEE]]&lt;=0.95),"NEG","kein NEG"),IF(Tabelle3[[#This Row],[OIB Version
Energieausweis ]]=2023,IF(AND(Tabelle3[[#This Row],[HWBRef,RK]]&lt;=T32,Tabelle3[[#This Row],[fGEE]]&lt;=0.95),"NEG","kein NEG")," ")))</f>
        <v xml:space="preserve"> </v>
      </c>
      <c r="V32" s="39" t="str">
        <f>IF(Tabelle3[[#This Row],[Berechnung NEG]]&lt;&gt;" ",IF(Tabelle3[[#This Row],[Berechnung NEG]]="NEG","ja","nein")," ")</f>
        <v xml:space="preserve"> </v>
      </c>
      <c r="W32" s="40"/>
      <c r="X32"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3" spans="1:24" x14ac:dyDescent="0.3">
      <c r="A33" s="23" t="str">
        <f>IF(B33&lt;&gt;"", MAX(A$6:A32)+1, "")</f>
        <v/>
      </c>
      <c r="C33" s="34"/>
      <c r="D33" s="33" t="str">
        <f t="shared" si="0"/>
        <v/>
      </c>
      <c r="E33" s="34"/>
      <c r="F33" s="23" t="str">
        <f>IFERROR(Tabelle3[[#This Row],[Jahres Verbrauch  - Wärme
'[kWh']]]/Tabelle3[[#This Row],[konditionierte Bruttogrundfläche
 '[m2']]],"k.A.")</f>
        <v>k.A.</v>
      </c>
      <c r="G33" s="34"/>
      <c r="H33" s="23" t="str">
        <f>IFERROR(Tabelle3[[#This Row],[Jahres Verbrauch - Strom
'[kWh']]]/Tabelle3[[#This Row],[konditionierte Bruttogrundfläche
 '[m2']]],"k.A.")</f>
        <v>k.A.</v>
      </c>
      <c r="I33" s="34"/>
      <c r="J33" s="34"/>
      <c r="K33" s="27" t="s">
        <v>34</v>
      </c>
      <c r="L33" s="39" t="s">
        <v>35</v>
      </c>
      <c r="M33" s="26" t="s">
        <v>36</v>
      </c>
      <c r="N33" s="40" t="str">
        <f>IF(Tabelle3[[#This Row],[im mehrheitlichen Eigentum? 
(inkl. ausgelagerter Gesellschaften)]]="ja","nein","")</f>
        <v>nein</v>
      </c>
      <c r="O33" s="26" t="str">
        <f>IF(D33&lt;&gt;"",IF(D33&gt;250,IF(Tabelle3[[#This Row],[im mehrheitlichen Eigentum? 
(inkl. ausgelagerter Gesellschaften)]]="ja","anzeigen",IF(OR(Tabelle3[[#This Row],[Teil eines Verbands?
(bspw. Schulverband)]]="ja",Tabelle3[[#This Row],[gemietet?]]="ja"),"anzeigen","nicht anzeigen")),"nicht anzeigen"),"")</f>
        <v/>
      </c>
      <c r="P33" s="26"/>
      <c r="Q33" s="41" t="str">
        <f>IF(Tabelle3[[#This Row],[OIB Version
Energieausweis ]]="vor 2015", "EAW zu alt - keine Berechnung möglich"," ")</f>
        <v xml:space="preserve"> </v>
      </c>
      <c r="R33" s="26"/>
      <c r="S33" s="40"/>
      <c r="T33" s="63" t="str">
        <f>IF(Tabelle3[[#This Row],[OIB Version
Energieausweis ]]=2015,25*(1+2.5/Tabelle3[[#This Row],[ lc]]),IF(Tabelle3[[#This Row],[OIB Version
Energieausweis ]]=2019,25*(1+2.5/Tabelle3[[#This Row],[ lc]]),IF(Tabelle3[[#This Row],[OIB Version
Energieausweis ]]=2023,21*(1+2.1/Tabelle3[[#This Row],[ lc]])," ")))</f>
        <v xml:space="preserve"> </v>
      </c>
      <c r="U33" s="64" t="str">
        <f>IF(Tabelle3[[#This Row],[OIB Version
Energieausweis ]]=2015,IF(AND(Tabelle3[[#This Row],[HWBRef,RK]]&lt;=T33,Tabelle3[[#This Row],[fGEE]]&lt;=1.05),"NEG","kein NEG"),IF(Tabelle3[[#This Row],[OIB Version
Energieausweis ]]=2019,IF(AND(Tabelle3[[#This Row],[HWBRef,RK]]&lt;=T33,Tabelle3[[#This Row],[fGEE]]&lt;=0.95),"NEG","kein NEG"),IF(Tabelle3[[#This Row],[OIB Version
Energieausweis ]]=2023,IF(AND(Tabelle3[[#This Row],[HWBRef,RK]]&lt;=T33,Tabelle3[[#This Row],[fGEE]]&lt;=0.95),"NEG","kein NEG")," ")))</f>
        <v xml:space="preserve"> </v>
      </c>
      <c r="V33" s="39" t="str">
        <f>IF(Tabelle3[[#This Row],[Berechnung NEG]]&lt;&gt;" ",IF(Tabelle3[[#This Row],[Berechnung NEG]]="NEG","ja","nein")," ")</f>
        <v xml:space="preserve"> </v>
      </c>
      <c r="W33" s="40"/>
      <c r="X33"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4" spans="1:24" x14ac:dyDescent="0.3">
      <c r="A34" s="23" t="str">
        <f>IF(B34&lt;&gt;"", MAX(A$6:A33)+1, "")</f>
        <v/>
      </c>
      <c r="C34" s="34"/>
      <c r="D34" s="33" t="str">
        <f t="shared" si="0"/>
        <v/>
      </c>
      <c r="E34" s="34"/>
      <c r="F34" s="23" t="str">
        <f>IFERROR(Tabelle3[[#This Row],[Jahres Verbrauch  - Wärme
'[kWh']]]/Tabelle3[[#This Row],[konditionierte Bruttogrundfläche
 '[m2']]],"k.A.")</f>
        <v>k.A.</v>
      </c>
      <c r="G34" s="34"/>
      <c r="H34" s="23" t="str">
        <f>IFERROR(Tabelle3[[#This Row],[Jahres Verbrauch - Strom
'[kWh']]]/Tabelle3[[#This Row],[konditionierte Bruttogrundfläche
 '[m2']]],"k.A.")</f>
        <v>k.A.</v>
      </c>
      <c r="I34" s="34"/>
      <c r="J34" s="34"/>
      <c r="K34" s="27" t="s">
        <v>34</v>
      </c>
      <c r="L34" s="39" t="s">
        <v>35</v>
      </c>
      <c r="M34" s="26" t="s">
        <v>36</v>
      </c>
      <c r="N34" s="40" t="str">
        <f>IF(Tabelle3[[#This Row],[im mehrheitlichen Eigentum? 
(inkl. ausgelagerter Gesellschaften)]]="ja","nein","")</f>
        <v>nein</v>
      </c>
      <c r="O34" s="26" t="str">
        <f>IF(D34&lt;&gt;"",IF(D34&gt;250,IF(Tabelle3[[#This Row],[im mehrheitlichen Eigentum? 
(inkl. ausgelagerter Gesellschaften)]]="ja","anzeigen",IF(OR(Tabelle3[[#This Row],[Teil eines Verbands?
(bspw. Schulverband)]]="ja",Tabelle3[[#This Row],[gemietet?]]="ja"),"anzeigen","nicht anzeigen")),"nicht anzeigen"),"")</f>
        <v/>
      </c>
      <c r="P34" s="26"/>
      <c r="Q34" s="41" t="str">
        <f>IF(Tabelle3[[#This Row],[OIB Version
Energieausweis ]]="vor 2015", "EAW zu alt - keine Berechnung möglich"," ")</f>
        <v xml:space="preserve"> </v>
      </c>
      <c r="R34" s="26"/>
      <c r="S34" s="40"/>
      <c r="T34" s="63" t="str">
        <f>IF(Tabelle3[[#This Row],[OIB Version
Energieausweis ]]=2015,25*(1+2.5/Tabelle3[[#This Row],[ lc]]),IF(Tabelle3[[#This Row],[OIB Version
Energieausweis ]]=2019,25*(1+2.5/Tabelle3[[#This Row],[ lc]]),IF(Tabelle3[[#This Row],[OIB Version
Energieausweis ]]=2023,21*(1+2.1/Tabelle3[[#This Row],[ lc]])," ")))</f>
        <v xml:space="preserve"> </v>
      </c>
      <c r="U34" s="64" t="str">
        <f>IF(Tabelle3[[#This Row],[OIB Version
Energieausweis ]]=2015,IF(AND(Tabelle3[[#This Row],[HWBRef,RK]]&lt;=T34,Tabelle3[[#This Row],[fGEE]]&lt;=1.05),"NEG","kein NEG"),IF(Tabelle3[[#This Row],[OIB Version
Energieausweis ]]=2019,IF(AND(Tabelle3[[#This Row],[HWBRef,RK]]&lt;=T34,Tabelle3[[#This Row],[fGEE]]&lt;=0.95),"NEG","kein NEG"),IF(Tabelle3[[#This Row],[OIB Version
Energieausweis ]]=2023,IF(AND(Tabelle3[[#This Row],[HWBRef,RK]]&lt;=T34,Tabelle3[[#This Row],[fGEE]]&lt;=0.95),"NEG","kein NEG")," ")))</f>
        <v xml:space="preserve"> </v>
      </c>
      <c r="V34" s="39" t="str">
        <f>IF(Tabelle3[[#This Row],[Berechnung NEG]]&lt;&gt;" ",IF(Tabelle3[[#This Row],[Berechnung NEG]]="NEG","ja","nein")," ")</f>
        <v xml:space="preserve"> </v>
      </c>
      <c r="W34" s="40"/>
      <c r="X34"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5" spans="1:24" ht="15" thickBot="1" x14ac:dyDescent="0.35">
      <c r="A35" s="23" t="str">
        <f>IF(B35&lt;&gt;"", MAX(A$6:A34)+1, "")</f>
        <v/>
      </c>
      <c r="C35" s="34"/>
      <c r="D35" s="33" t="str">
        <f t="shared" si="0"/>
        <v/>
      </c>
      <c r="E35" s="34"/>
      <c r="F35" s="23" t="str">
        <f>IFERROR(Tabelle3[[#This Row],[Jahres Verbrauch  - Wärme
'[kWh']]]/Tabelle3[[#This Row],[konditionierte Bruttogrundfläche
 '[m2']]],"k.A.")</f>
        <v>k.A.</v>
      </c>
      <c r="G35" s="34"/>
      <c r="H35" s="23" t="str">
        <f>IFERROR(Tabelle3[[#This Row],[Jahres Verbrauch - Strom
'[kWh']]]/Tabelle3[[#This Row],[konditionierte Bruttogrundfläche
 '[m2']]],"k.A.")</f>
        <v>k.A.</v>
      </c>
      <c r="I35" s="34"/>
      <c r="J35" s="34"/>
      <c r="K35" s="27" t="s">
        <v>34</v>
      </c>
      <c r="L35" s="39" t="s">
        <v>35</v>
      </c>
      <c r="M35" s="26" t="s">
        <v>36</v>
      </c>
      <c r="N35" s="40" t="str">
        <f>IF(Tabelle3[[#This Row],[im mehrheitlichen Eigentum? 
(inkl. ausgelagerter Gesellschaften)]]="ja","nein","")</f>
        <v>nein</v>
      </c>
      <c r="O35" s="26" t="str">
        <f>IF(D35&lt;&gt;"",IF(D35&gt;250,IF(Tabelle3[[#This Row],[im mehrheitlichen Eigentum? 
(inkl. ausgelagerter Gesellschaften)]]="ja","anzeigen",IF(OR(Tabelle3[[#This Row],[Teil eines Verbands?
(bspw. Schulverband)]]="ja",Tabelle3[[#This Row],[gemietet?]]="ja"),"anzeigen","nicht anzeigen")),"nicht anzeigen"),"")</f>
        <v/>
      </c>
      <c r="P35" s="26"/>
      <c r="Q35" s="41" t="str">
        <f>IF(Tabelle3[[#This Row],[OIB Version
Energieausweis ]]="vor 2015", "EAW zu alt - keine Berechnung möglich"," ")</f>
        <v xml:space="preserve"> </v>
      </c>
      <c r="R35" s="26"/>
      <c r="S35" s="40"/>
      <c r="T35" s="63" t="str">
        <f>IF(Tabelle3[[#This Row],[OIB Version
Energieausweis ]]=2015,25*(1+2.5/Tabelle3[[#This Row],[ lc]]),IF(Tabelle3[[#This Row],[OIB Version
Energieausweis ]]=2019,25*(1+2.5/Tabelle3[[#This Row],[ lc]]),IF(Tabelle3[[#This Row],[OIB Version
Energieausweis ]]=2023,21*(1+2.1/Tabelle3[[#This Row],[ lc]])," ")))</f>
        <v xml:space="preserve"> </v>
      </c>
      <c r="U35" s="64" t="str">
        <f>IF(Tabelle3[[#This Row],[OIB Version
Energieausweis ]]=2015,IF(AND(Tabelle3[[#This Row],[HWBRef,RK]]&lt;=T35,Tabelle3[[#This Row],[fGEE]]&lt;=1.05),"NEG","kein NEG"),IF(Tabelle3[[#This Row],[OIB Version
Energieausweis ]]=2019,IF(AND(Tabelle3[[#This Row],[HWBRef,RK]]&lt;=T35,Tabelle3[[#This Row],[fGEE]]&lt;=0.95),"NEG","kein NEG"),IF(Tabelle3[[#This Row],[OIB Version
Energieausweis ]]=2023,IF(AND(Tabelle3[[#This Row],[HWBRef,RK]]&lt;=T35,Tabelle3[[#This Row],[fGEE]]&lt;=0.95),"NEG","kein NEG")," ")))</f>
        <v xml:space="preserve"> </v>
      </c>
      <c r="V35" s="39" t="str">
        <f>IF(Tabelle3[[#This Row],[Berechnung NEG]]&lt;&gt;" ",IF(Tabelle3[[#This Row],[Berechnung NEG]]="NEG","ja","nein")," ")</f>
        <v xml:space="preserve"> </v>
      </c>
      <c r="W35" s="40"/>
      <c r="X35" s="42"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6" spans="1:24" x14ac:dyDescent="0.3">
      <c r="A36" s="23" t="str">
        <f>IF(B36&lt;&gt;"", MAX(A$6:A35)+1, "")</f>
        <v/>
      </c>
      <c r="D36" s="33" t="str">
        <f t="shared" si="0"/>
        <v/>
      </c>
      <c r="F36" s="23" t="str">
        <f>IFERROR(Tabelle3[[#This Row],[Jahres Verbrauch  - Wärme
'[kWh']]]/Tabelle3[[#This Row],[konditionierte Bruttogrundfläche
 '[m2']]],"k.A.")</f>
        <v>k.A.</v>
      </c>
      <c r="H36" s="23" t="str">
        <f>IFERROR(Tabelle3[[#This Row],[Jahres Verbrauch - Strom
'[kWh']]]/Tabelle3[[#This Row],[konditionierte Bruttogrundfläche
 '[m2']]],"k.A.")</f>
        <v>k.A.</v>
      </c>
      <c r="K36" s="27" t="s">
        <v>34</v>
      </c>
      <c r="L36" s="39" t="s">
        <v>35</v>
      </c>
      <c r="M36" s="26" t="s">
        <v>36</v>
      </c>
      <c r="N36" s="40" t="str">
        <f>IF(Tabelle3[[#This Row],[im mehrheitlichen Eigentum? 
(inkl. ausgelagerter Gesellschaften)]]="ja","nein","")</f>
        <v>nein</v>
      </c>
      <c r="O36" s="27" t="str">
        <f>IF(D36&lt;&gt;"",IF(D36&gt;250,IF(Tabelle3[[#This Row],[im mehrheitlichen Eigentum? 
(inkl. ausgelagerter Gesellschaften)]]="ja","anzeigen",IF(OR(Tabelle3[[#This Row],[Teil eines Verbands?
(bspw. Schulverband)]]="ja",Tabelle3[[#This Row],[gemietet?]]="ja"),"anzeigen","nicht anzeigen")),"nicht anzeigen"),"")</f>
        <v/>
      </c>
      <c r="Q36" s="41" t="str">
        <f>IF(Tabelle3[[#This Row],[OIB Version
Energieausweis ]]="vor 2015", "EAW zu alt - keine Berechnung möglich"," ")</f>
        <v xml:space="preserve"> </v>
      </c>
      <c r="S36" s="43"/>
      <c r="T36" s="63" t="str">
        <f>IF(Tabelle3[[#This Row],[OIB Version
Energieausweis ]]=2015,25*(1+2.5/Tabelle3[[#This Row],[ lc]]),IF(Tabelle3[[#This Row],[OIB Version
Energieausweis ]]=2019,25*(1+2.5/Tabelle3[[#This Row],[ lc]]),IF(Tabelle3[[#This Row],[OIB Version
Energieausweis ]]=2023,21*(1+2.1/Tabelle3[[#This Row],[ lc]])," ")))</f>
        <v xml:space="preserve"> </v>
      </c>
      <c r="U36" s="64" t="str">
        <f>IF(Tabelle3[[#This Row],[OIB Version
Energieausweis ]]=2015,IF(AND(Tabelle3[[#This Row],[HWBRef,RK]]&lt;=T36,Tabelle3[[#This Row],[fGEE]]&lt;=1.05),"NEG","kein NEG"),IF(Tabelle3[[#This Row],[OIB Version
Energieausweis ]]=2019,IF(AND(Tabelle3[[#This Row],[HWBRef,RK]]&lt;=T36,Tabelle3[[#This Row],[fGEE]]&lt;=0.95),"NEG","kein NEG"),IF(Tabelle3[[#This Row],[OIB Version
Energieausweis ]]=2023,IF(AND(Tabelle3[[#This Row],[HWBRef,RK]]&lt;=T36,Tabelle3[[#This Row],[fGEE]]&lt;=0.95),"NEG","kein NEG")," ")))</f>
        <v xml:space="preserve"> </v>
      </c>
      <c r="V36" s="44" t="str">
        <f>IF(Tabelle3[[#This Row],[Berechnung NEG]]&lt;&gt;" ",IF(Tabelle3[[#This Row],[Berechnung NEG]]="NEG","ja","nein")," ")</f>
        <v xml:space="preserve"> </v>
      </c>
      <c r="W36" s="43"/>
      <c r="X36"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7" spans="1:24" x14ac:dyDescent="0.3">
      <c r="A37" s="23" t="str">
        <f>IF(B37&lt;&gt;"", MAX(A$6:A36)+1, "")</f>
        <v/>
      </c>
      <c r="D37" s="33" t="str">
        <f t="shared" si="0"/>
        <v/>
      </c>
      <c r="F37" s="23" t="str">
        <f>IFERROR(Tabelle3[[#This Row],[Jahres Verbrauch  - Wärme
'[kWh']]]/Tabelle3[[#This Row],[konditionierte Bruttogrundfläche
 '[m2']]],"k.A.")</f>
        <v>k.A.</v>
      </c>
      <c r="H37" s="23" t="str">
        <f>IFERROR(Tabelle3[[#This Row],[Jahres Verbrauch - Strom
'[kWh']]]/Tabelle3[[#This Row],[konditionierte Bruttogrundfläche
 '[m2']]],"k.A.")</f>
        <v>k.A.</v>
      </c>
      <c r="K37" s="27" t="s">
        <v>34</v>
      </c>
      <c r="L37" s="39" t="s">
        <v>35</v>
      </c>
      <c r="M37" s="26" t="s">
        <v>36</v>
      </c>
      <c r="N37" s="40" t="str">
        <f>IF(Tabelle3[[#This Row],[im mehrheitlichen Eigentum? 
(inkl. ausgelagerter Gesellschaften)]]="ja","nein","")</f>
        <v>nein</v>
      </c>
      <c r="O37" s="27" t="str">
        <f>IF(D37&lt;&gt;"",IF(D37&gt;250,IF(Tabelle3[[#This Row],[im mehrheitlichen Eigentum? 
(inkl. ausgelagerter Gesellschaften)]]="ja","anzeigen",IF(OR(Tabelle3[[#This Row],[Teil eines Verbands?
(bspw. Schulverband)]]="ja",Tabelle3[[#This Row],[gemietet?]]="ja"),"anzeigen","nicht anzeigen")),"nicht anzeigen"),"")</f>
        <v/>
      </c>
      <c r="Q37" s="41" t="str">
        <f>IF(Tabelle3[[#This Row],[OIB Version
Energieausweis ]]="vor 2015", "EAW zu alt - keine Berechnung möglich"," ")</f>
        <v xml:space="preserve"> </v>
      </c>
      <c r="S37" s="43"/>
      <c r="T37" s="63" t="str">
        <f>IF(Tabelle3[[#This Row],[OIB Version
Energieausweis ]]=2015,25*(1+2.5/Tabelle3[[#This Row],[ lc]]),IF(Tabelle3[[#This Row],[OIB Version
Energieausweis ]]=2019,25*(1+2.5/Tabelle3[[#This Row],[ lc]]),IF(Tabelle3[[#This Row],[OIB Version
Energieausweis ]]=2023,21*(1+2.1/Tabelle3[[#This Row],[ lc]])," ")))</f>
        <v xml:space="preserve"> </v>
      </c>
      <c r="U37" s="64" t="str">
        <f>IF(Tabelle3[[#This Row],[OIB Version
Energieausweis ]]=2015,IF(AND(Tabelle3[[#This Row],[HWBRef,RK]]&lt;=T37,Tabelle3[[#This Row],[fGEE]]&lt;=1.05),"NEG","kein NEG"),IF(Tabelle3[[#This Row],[OIB Version
Energieausweis ]]=2019,IF(AND(Tabelle3[[#This Row],[HWBRef,RK]]&lt;=T37,Tabelle3[[#This Row],[fGEE]]&lt;=0.95),"NEG","kein NEG"),IF(Tabelle3[[#This Row],[OIB Version
Energieausweis ]]=2023,IF(AND(Tabelle3[[#This Row],[HWBRef,RK]]&lt;=T37,Tabelle3[[#This Row],[fGEE]]&lt;=0.95),"NEG","kein NEG")," ")))</f>
        <v xml:space="preserve"> </v>
      </c>
      <c r="V37" s="44" t="str">
        <f>IF(Tabelle3[[#This Row],[Berechnung NEG]]&lt;&gt;" ",IF(Tabelle3[[#This Row],[Berechnung NEG]]="NEG","ja","nein")," ")</f>
        <v xml:space="preserve"> </v>
      </c>
      <c r="W37" s="43"/>
      <c r="X37"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8" spans="1:24" x14ac:dyDescent="0.3">
      <c r="A38" s="23" t="str">
        <f>IF(B38&lt;&gt;"", MAX(A$6:A37)+1, "")</f>
        <v/>
      </c>
      <c r="D38" s="33" t="str">
        <f t="shared" si="0"/>
        <v/>
      </c>
      <c r="F38" s="23" t="str">
        <f>IFERROR(Tabelle3[[#This Row],[Jahres Verbrauch  - Wärme
'[kWh']]]/Tabelle3[[#This Row],[konditionierte Bruttogrundfläche
 '[m2']]],"k.A.")</f>
        <v>k.A.</v>
      </c>
      <c r="H38" s="23" t="str">
        <f>IFERROR(Tabelle3[[#This Row],[Jahres Verbrauch - Strom
'[kWh']]]/Tabelle3[[#This Row],[konditionierte Bruttogrundfläche
 '[m2']]],"k.A.")</f>
        <v>k.A.</v>
      </c>
      <c r="K38" s="27" t="s">
        <v>34</v>
      </c>
      <c r="L38" s="39" t="s">
        <v>35</v>
      </c>
      <c r="M38" s="26" t="s">
        <v>36</v>
      </c>
      <c r="N38" s="40" t="str">
        <f>IF(Tabelle3[[#This Row],[im mehrheitlichen Eigentum? 
(inkl. ausgelagerter Gesellschaften)]]="ja","nein","")</f>
        <v>nein</v>
      </c>
      <c r="O38" s="27" t="str">
        <f>IF(D38&lt;&gt;"",IF(D38&gt;250,IF(Tabelle3[[#This Row],[im mehrheitlichen Eigentum? 
(inkl. ausgelagerter Gesellschaften)]]="ja","anzeigen",IF(OR(Tabelle3[[#This Row],[Teil eines Verbands?
(bspw. Schulverband)]]="ja",Tabelle3[[#This Row],[gemietet?]]="ja"),"anzeigen","nicht anzeigen")),"nicht anzeigen"),"")</f>
        <v/>
      </c>
      <c r="Q38" s="41" t="str">
        <f>IF(Tabelle3[[#This Row],[OIB Version
Energieausweis ]]="vor 2015", "EAW zu alt - keine Berechnung möglich"," ")</f>
        <v xml:space="preserve"> </v>
      </c>
      <c r="S38" s="43"/>
      <c r="T38" s="63" t="str">
        <f>IF(Tabelle3[[#This Row],[OIB Version
Energieausweis ]]=2015,25*(1+2.5/Tabelle3[[#This Row],[ lc]]),IF(Tabelle3[[#This Row],[OIB Version
Energieausweis ]]=2019,25*(1+2.5/Tabelle3[[#This Row],[ lc]]),IF(Tabelle3[[#This Row],[OIB Version
Energieausweis ]]=2023,21*(1+2.1/Tabelle3[[#This Row],[ lc]])," ")))</f>
        <v xml:space="preserve"> </v>
      </c>
      <c r="U38" s="64" t="str">
        <f>IF(Tabelle3[[#This Row],[OIB Version
Energieausweis ]]=2015,IF(AND(Tabelle3[[#This Row],[HWBRef,RK]]&lt;=T38,Tabelle3[[#This Row],[fGEE]]&lt;=1.05),"NEG","kein NEG"),IF(Tabelle3[[#This Row],[OIB Version
Energieausweis ]]=2019,IF(AND(Tabelle3[[#This Row],[HWBRef,RK]]&lt;=T38,Tabelle3[[#This Row],[fGEE]]&lt;=0.95),"NEG","kein NEG"),IF(Tabelle3[[#This Row],[OIB Version
Energieausweis ]]=2023,IF(AND(Tabelle3[[#This Row],[HWBRef,RK]]&lt;=T38,Tabelle3[[#This Row],[fGEE]]&lt;=0.95),"NEG","kein NEG")," ")))</f>
        <v xml:space="preserve"> </v>
      </c>
      <c r="V38" s="44" t="str">
        <f>IF(Tabelle3[[#This Row],[Berechnung NEG]]&lt;&gt;" ",IF(Tabelle3[[#This Row],[Berechnung NEG]]="NEG","ja","nein")," ")</f>
        <v xml:space="preserve"> </v>
      </c>
      <c r="W38" s="43"/>
      <c r="X38" s="40" t="str">
        <f>IF(AND(Tabelle3[[#This Row],[gemietet?]]="nein",Tabelle3[[#This Row],[ Relevanz Inventar ]]="anzeigen",Tabelle3[[#This Row],[ein NEG? (Stichtag 01.01.2024)]]="nein",OR(Tabelle3[[#This Row],[wenn ein Sozialbau, kostenneutral zu sanieren?]]="ja",Tabelle3[[#This Row],[wenn ein Sozialbau, kostenneutral zu sanieren?]]="kein Sozialbau")),"anzeigen","nicht anzeigen")</f>
        <v>nicht anzeigen</v>
      </c>
    </row>
    <row r="39" spans="1:24" ht="15" thickBot="1" x14ac:dyDescent="0.35">
      <c r="C39" s="34">
        <f>SUBTOTAL(109,Tabelle3[konditionierte Bruttogrundfläche
 '[m2']])</f>
        <v>0</v>
      </c>
      <c r="D39" s="34">
        <f>SUBTOTAL(109,Tabelle3[konditionierte
Nutzfläche '[m2']])</f>
        <v>0</v>
      </c>
      <c r="E39" s="34">
        <f>SUBTOTAL(109,Tabelle3[Jahres Verbrauch  - Wärme
'[kWh']])</f>
        <v>0</v>
      </c>
      <c r="F39" s="34"/>
      <c r="G39" s="34">
        <f>SUBTOTAL(109,Tabelle3[Jahres Verbrauch - Strom
'[kWh']])</f>
        <v>0</v>
      </c>
      <c r="H39" s="34"/>
      <c r="I39" s="34">
        <f>SUBTOTAL(109,Tabelle3[Jahres Verbrauch - Kälte '[kWh']])</f>
        <v>0</v>
      </c>
      <c r="J39" s="34">
        <f>SUM(Tabelle3[Jahres Verbrauch - Warmwasser '[kWh']])</f>
        <v>0</v>
      </c>
      <c r="L39" s="45"/>
      <c r="M39" s="46"/>
      <c r="N39" s="42"/>
      <c r="O39" s="26"/>
      <c r="P39" s="26"/>
      <c r="Q39" s="47"/>
      <c r="R39" s="46"/>
      <c r="S39" s="42"/>
      <c r="T39" s="26"/>
      <c r="U39" s="26"/>
      <c r="V39" s="45"/>
      <c r="W39" s="42"/>
      <c r="X39" s="26"/>
    </row>
  </sheetData>
  <sheetProtection algorithmName="SHA-512" hashValue="WuM89rvi16fP0JsYI0m0T0mNa7ppK5ad94qcjfnHJOnWQrwAkK1jVmCXg603ggelgmxjNkkZRFiFr8f0czTUdQ==" saltValue="OLTEFcawbkEEpZ0vq+oW2Q==" spinCount="100000" sheet="1" insertRows="0" insertHyperlinks="0" sort="0" autoFilter="0"/>
  <mergeCells count="7">
    <mergeCell ref="V4:W4"/>
    <mergeCell ref="A2:B2"/>
    <mergeCell ref="A1:B1"/>
    <mergeCell ref="L4:N4"/>
    <mergeCell ref="L3:N3"/>
    <mergeCell ref="Q4:S4"/>
    <mergeCell ref="Q3:W3"/>
  </mergeCells>
  <conditionalFormatting sqref="A6:A38">
    <cfRule type="expression" dxfId="3" priority="2">
      <formula>$O6="nicht anzeigen"</formula>
    </cfRule>
  </conditionalFormatting>
  <conditionalFormatting sqref="B6:W38">
    <cfRule type="expression" dxfId="2" priority="3">
      <formula>$O6="nicht anzeigen"</formula>
    </cfRule>
  </conditionalFormatting>
  <conditionalFormatting sqref="L6:N38">
    <cfRule type="expression" dxfId="1" priority="7">
      <formula>$C6=""</formula>
    </cfRule>
  </conditionalFormatting>
  <conditionalFormatting sqref="Q6:S38">
    <cfRule type="expression" dxfId="0" priority="1">
      <formula>$P6="vor 2015"</formula>
    </cfRule>
  </conditionalFormatting>
  <pageMargins left="0.7" right="0.7" top="0.78740157499999996" bottom="0.78740157499999996" header="0.3" footer="0.3"/>
  <pageSetup paperSize="9" scale="51"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3B057313-4828-4524-BB1D-40164BEE04A7}">
          <x14:formula1>
            <xm:f>Tabelle2!$B$1:$B$2</xm:f>
          </x14:formula1>
          <xm:sqref>L6:N38</xm:sqref>
        </x14:dataValidation>
        <x14:dataValidation type="list" allowBlank="1" showInputMessage="1" showErrorMessage="1" xr:uid="{B156C3E4-1BDD-4F5F-9703-87AAEE1182A5}">
          <x14:formula1>
            <xm:f>Tabelle2!$E$1:$E$3</xm:f>
          </x14:formula1>
          <xm:sqref>W6:W38</xm:sqref>
        </x14:dataValidation>
        <x14:dataValidation type="list" allowBlank="1" showInputMessage="1" showErrorMessage="1" xr:uid="{A7096A49-29C7-493E-B48E-59C831430CC3}">
          <x14:formula1>
            <xm:f>Tabelle2!$C$1:$C$4</xm:f>
          </x14:formula1>
          <xm:sqref>P6:P38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36A1-2C4F-46F8-AE45-1272AA01FCA6}">
  <sheetPr>
    <pageSetUpPr fitToPage="1"/>
  </sheetPr>
  <dimension ref="B1:K50"/>
  <sheetViews>
    <sheetView showGridLines="0" zoomScaleNormal="100" workbookViewId="0">
      <selection activeCell="D2" sqref="D2"/>
    </sheetView>
  </sheetViews>
  <sheetFormatPr baseColWidth="10" defaultColWidth="11.44140625" defaultRowHeight="14.4" x14ac:dyDescent="0.3"/>
  <cols>
    <col min="2" max="2" width="8.5546875" bestFit="1" customWidth="1"/>
    <col min="3" max="3" width="40.6640625" customWidth="1"/>
    <col min="4" max="6" width="22.33203125" customWidth="1"/>
    <col min="7" max="7" width="20.6640625" customWidth="1"/>
    <col min="8" max="8" width="22.33203125" customWidth="1"/>
    <col min="9" max="9" width="54.77734375" customWidth="1"/>
    <col min="10" max="11" width="11.44140625" hidden="1" customWidth="1"/>
  </cols>
  <sheetData>
    <row r="1" spans="2:11" x14ac:dyDescent="0.3">
      <c r="C1" s="78" t="str">
        <f>Eingabemaske!A1</f>
        <v>Gemeinde / GKZ</v>
      </c>
      <c r="D1" s="78"/>
    </row>
    <row r="2" spans="2:11" x14ac:dyDescent="0.3">
      <c r="C2" s="2" t="str">
        <f>Eingabemaske!C1</f>
        <v>"Gemeinde"</v>
      </c>
      <c r="D2" s="1" t="str">
        <f>Eingabemaske!D1</f>
        <v>"GKZ"</v>
      </c>
    </row>
    <row r="3" spans="2:11" x14ac:dyDescent="0.3">
      <c r="C3" s="78" t="str">
        <f>Eingabemaske!A2</f>
        <v>Erstellt am / durch</v>
      </c>
      <c r="D3" s="78"/>
    </row>
    <row r="4" spans="2:11" x14ac:dyDescent="0.3">
      <c r="C4" s="22" t="str">
        <f>Eingabemaske!C2</f>
        <v xml:space="preserve">"Datum" </v>
      </c>
      <c r="D4" s="1" t="str">
        <f>Eingabemaske!D2</f>
        <v>"Name"</v>
      </c>
    </row>
    <row r="5" spans="2:11" x14ac:dyDescent="0.3">
      <c r="C5" s="78" t="s">
        <v>37</v>
      </c>
      <c r="D5" s="78"/>
    </row>
    <row r="6" spans="2:11" x14ac:dyDescent="0.3">
      <c r="C6" s="80" t="str">
        <f>Eingabemaske!C3</f>
        <v>"Jahreszahl"</v>
      </c>
      <c r="D6" s="81"/>
    </row>
    <row r="8" spans="2:11" ht="18" x14ac:dyDescent="0.35">
      <c r="B8" s="79" t="str">
        <f>"Gebäudeinventar - "&amp; C2 &amp;" - 2025, gem. Art 6 der Richtlinie (EU) 2023/1791"</f>
        <v>Gebäudeinventar - "Gemeinde" - 2025, gem. Art 6 der Richtlinie (EU) 2023/1791</v>
      </c>
      <c r="C8" s="79"/>
      <c r="D8" s="79"/>
      <c r="E8" s="79"/>
      <c r="F8" s="79"/>
      <c r="G8" s="79"/>
      <c r="H8" s="79"/>
      <c r="I8" s="79"/>
    </row>
    <row r="9" spans="2:11" ht="18" x14ac:dyDescent="0.35">
      <c r="B9" s="12"/>
      <c r="C9" s="12"/>
      <c r="D9" s="12"/>
      <c r="E9" s="12"/>
      <c r="F9" s="12"/>
      <c r="G9" s="12"/>
      <c r="H9" s="12"/>
      <c r="I9" s="12"/>
    </row>
    <row r="10" spans="2:11" ht="43.2" x14ac:dyDescent="0.3">
      <c r="B10" s="4" t="str">
        <f>Tabelle3[[#Headers],[Lfd. 
Nummer]]</f>
        <v>Lfd. 
Nummer</v>
      </c>
      <c r="C10" s="4" t="str">
        <f>Tabelle3[[#Headers],[Gebäudebezeichnung]]</f>
        <v>Gebäudebezeichnung</v>
      </c>
      <c r="D10" s="4" t="str">
        <f>Tabelle3[[#Headers],[konditionierte
Nutzfläche '[m2']]]</f>
        <v>konditionierte
Nutzfläche [m2]</v>
      </c>
      <c r="E10" s="4" t="str">
        <f>Tabelle3[[#Headers],[Jahres Verbrauch  - Wärme
'[kWh']]]</f>
        <v>Jahres Verbrauch  - Wärme
[kWh]</v>
      </c>
      <c r="F10" s="4" t="str">
        <f>Tabelle3[[#Headers],[Jahres Verbrauch - Strom
'[kWh']]]</f>
        <v>Jahres Verbrauch - Strom
[kWh]</v>
      </c>
      <c r="G10" s="4" t="str">
        <f>Tabelle3[[#Headers],[Jahres Verbrauch - Kälte '[kWh']]]</f>
        <v>Jahres Verbrauch - Kälte [kWh]</v>
      </c>
      <c r="H10" s="4" t="str">
        <f>Tabelle3[[#Headers],[Jahres Verbrauch - Warmwasser '[kWh']]]</f>
        <v>Jahres Verbrauch - Warmwasser [kWh]</v>
      </c>
      <c r="I10" s="4" t="str">
        <f>Tabelle3[[#Headers],[Link - Energieausweis]]</f>
        <v>Link - Energieausweis</v>
      </c>
    </row>
    <row r="11" spans="2:11" x14ac:dyDescent="0.3">
      <c r="B11" s="5">
        <v>1</v>
      </c>
      <c r="C11" s="5" t="e" cm="1" vm="1">
        <f t="array" ref="C11">_xlfn._xlws.FILTER(Tabelle3[Gebäudebezeichnung],Tabelle3[[ Relevanz Inventar ]]="anzeigen")</f>
        <v>#VALUE!</v>
      </c>
      <c r="D11" s="5" t="e" cm="1" vm="1">
        <f t="array" ref="D11">_xlfn._xlws.FILTER(Tabelle3[konditionierte
Nutzfläche '[m2']],Tabelle3[[ Relevanz Inventar ]]="anzeigen")</f>
        <v>#VALUE!</v>
      </c>
      <c r="E11" s="6" t="e" cm="1" vm="1">
        <f t="array" ref="E11">_xlfn._xlws.FILTER(Tabelle3[Jahres Verbrauch  - Wärme
'[kWh']],Tabelle3[[ Relevanz Inventar ]]="anzeigen")</f>
        <v>#VALUE!</v>
      </c>
      <c r="F11" s="6" t="e" cm="1" vm="1">
        <f t="array" ref="F11">_xlfn._xlws.FILTER(Tabelle3[Jahres Verbrauch - Strom
'[kWh']],Tabelle3[[ Relevanz Inventar ]]="anzeigen")</f>
        <v>#VALUE!</v>
      </c>
      <c r="G11" s="6" t="e" cm="1" vm="1">
        <f t="array" ref="G11">_xlfn._xlws.FILTER(Tabelle3[Jahres Verbrauch - Kälte '[kWh']],Tabelle3[[ Relevanz Inventar ]]="anzeigen")</f>
        <v>#VALUE!</v>
      </c>
      <c r="H11" s="6" t="e" cm="1" vm="1">
        <f t="array" ref="H11">_xlfn._xlws.FILTER(Tabelle3[Jahres Verbrauch - Warmwasser '[kWh']],Tabelle3[[ Relevanz Inventar ]]="anzeigen")</f>
        <v>#VALUE!</v>
      </c>
      <c r="I11" s="21" t="e" vm="2">
        <f>IF(J11&lt;&gt;" ",HYPERLINK(K11,K11),"")</f>
        <v>#VALUE!</v>
      </c>
      <c r="J11" s="20" t="e" cm="1" vm="2">
        <f t="array" ref="J11:J43">IF(NOT(ISBLANK(K11:K43)),IF(K11:K43="kein EAW","keine Daten","ok")," ")</f>
        <v>#VALUE!</v>
      </c>
      <c r="K11" t="e" cm="1" vm="1">
        <f t="array" ref="K11">_xlfn._xlws.FILTER(Tabelle3[Link - Energieausweis],Tabelle3[[ Relevanz Inventar ]]="anzeigen")</f>
        <v>#VALUE!</v>
      </c>
    </row>
    <row r="12" spans="2:11" x14ac:dyDescent="0.3">
      <c r="B12" s="1" t="str">
        <f>IF(C12&lt;&gt;"", MAX(B$11:B11)+1, "")</f>
        <v/>
      </c>
      <c r="C12" s="1"/>
      <c r="D12" s="1"/>
      <c r="E12" s="3"/>
      <c r="F12" s="3"/>
      <c r="G12" s="3"/>
      <c r="H12" s="3"/>
      <c r="I12" s="3" t="str">
        <f>IF(J12&lt;&gt;" ",HYPERLINK(K12,K12),"")</f>
        <v/>
      </c>
      <c r="J12" s="20" t="str">
        <v xml:space="preserve"> </v>
      </c>
    </row>
    <row r="13" spans="2:11" x14ac:dyDescent="0.3">
      <c r="B13" s="5" t="str">
        <f>IF(C13&lt;&gt;"", MAX(B$11:B12)+1, "")</f>
        <v/>
      </c>
      <c r="C13" s="5"/>
      <c r="D13" s="5"/>
      <c r="E13" s="6"/>
      <c r="F13" s="6"/>
      <c r="G13" s="6"/>
      <c r="H13" s="6"/>
      <c r="I13" s="21" t="str">
        <f t="shared" ref="I13:I43" si="0">IF(J13&lt;&gt;" ",HYPERLINK(K13,K13),"")</f>
        <v/>
      </c>
      <c r="J13" s="20" t="str">
        <v xml:space="preserve"> </v>
      </c>
    </row>
    <row r="14" spans="2:11" x14ac:dyDescent="0.3">
      <c r="B14" s="1" t="str">
        <f>IF(C14&lt;&gt;"", MAX(B$11:B13)+1, "")</f>
        <v/>
      </c>
      <c r="C14" s="1"/>
      <c r="D14" s="1"/>
      <c r="E14" s="3"/>
      <c r="F14" s="3"/>
      <c r="G14" s="3"/>
      <c r="H14" s="3"/>
      <c r="I14" s="3" t="str">
        <f t="shared" si="0"/>
        <v/>
      </c>
      <c r="J14" s="20" t="str">
        <v xml:space="preserve"> </v>
      </c>
    </row>
    <row r="15" spans="2:11" x14ac:dyDescent="0.3">
      <c r="B15" s="5" t="str">
        <f>IF(C15&lt;&gt;"", MAX(B$11:B14)+1, "")</f>
        <v/>
      </c>
      <c r="C15" s="5"/>
      <c r="D15" s="5"/>
      <c r="E15" s="6"/>
      <c r="F15" s="6"/>
      <c r="G15" s="6"/>
      <c r="H15" s="6"/>
      <c r="I15" s="21" t="str">
        <f t="shared" si="0"/>
        <v/>
      </c>
      <c r="J15" s="20" t="str">
        <v xml:space="preserve"> </v>
      </c>
    </row>
    <row r="16" spans="2:11" x14ac:dyDescent="0.3">
      <c r="B16" s="1" t="str">
        <f>IF(C16&lt;&gt;"", MAX(B$11:B15)+1, "")</f>
        <v/>
      </c>
      <c r="C16" s="1"/>
      <c r="D16" s="1"/>
      <c r="E16" s="3"/>
      <c r="F16" s="3"/>
      <c r="G16" s="3"/>
      <c r="H16" s="3"/>
      <c r="I16" s="3" t="str">
        <f t="shared" si="0"/>
        <v/>
      </c>
      <c r="J16" s="20" t="str">
        <v xml:space="preserve"> </v>
      </c>
    </row>
    <row r="17" spans="2:10" x14ac:dyDescent="0.3">
      <c r="B17" s="5" t="str">
        <f>IF(C17&lt;&gt;"", MAX(B$11:B16)+1, "")</f>
        <v/>
      </c>
      <c r="C17" s="5"/>
      <c r="D17" s="5"/>
      <c r="E17" s="6"/>
      <c r="F17" s="6"/>
      <c r="G17" s="6"/>
      <c r="H17" s="6"/>
      <c r="I17" s="21" t="str">
        <f t="shared" si="0"/>
        <v/>
      </c>
      <c r="J17" s="20" t="str">
        <v xml:space="preserve"> </v>
      </c>
    </row>
    <row r="18" spans="2:10" x14ac:dyDescent="0.3">
      <c r="B18" s="1" t="str">
        <f>IF(C18&lt;&gt;"", MAX(B$11:B17)+1, "")</f>
        <v/>
      </c>
      <c r="C18" s="1"/>
      <c r="D18" s="1"/>
      <c r="E18" s="3"/>
      <c r="F18" s="3"/>
      <c r="G18" s="3"/>
      <c r="H18" s="3"/>
      <c r="I18" s="3" t="str">
        <f t="shared" si="0"/>
        <v/>
      </c>
      <c r="J18" s="20" t="str">
        <v xml:space="preserve"> </v>
      </c>
    </row>
    <row r="19" spans="2:10" x14ac:dyDescent="0.3">
      <c r="B19" s="5" t="str">
        <f>IF(C19&lt;&gt;"", MAX(B$11:B18)+1, "")</f>
        <v/>
      </c>
      <c r="C19" s="5"/>
      <c r="D19" s="5"/>
      <c r="E19" s="6"/>
      <c r="F19" s="6"/>
      <c r="G19" s="6"/>
      <c r="H19" s="6"/>
      <c r="I19" s="21" t="str">
        <f t="shared" si="0"/>
        <v/>
      </c>
      <c r="J19" s="20" t="str">
        <v xml:space="preserve"> </v>
      </c>
    </row>
    <row r="20" spans="2:10" x14ac:dyDescent="0.3">
      <c r="B20" s="1" t="str">
        <f>IF(C20&lt;&gt;"", MAX(B$11:B19)+1, "")</f>
        <v/>
      </c>
      <c r="C20" s="1"/>
      <c r="D20" s="1"/>
      <c r="E20" s="3"/>
      <c r="F20" s="3"/>
      <c r="G20" s="3"/>
      <c r="H20" s="3"/>
      <c r="I20" s="3" t="str">
        <f t="shared" si="0"/>
        <v/>
      </c>
      <c r="J20" s="20" t="str">
        <v xml:space="preserve"> </v>
      </c>
    </row>
    <row r="21" spans="2:10" x14ac:dyDescent="0.3">
      <c r="B21" s="5" t="str">
        <f>IF(C21&lt;&gt;"", MAX(B$11:B20)+1, "")</f>
        <v/>
      </c>
      <c r="C21" s="5"/>
      <c r="D21" s="5"/>
      <c r="E21" s="6"/>
      <c r="F21" s="6"/>
      <c r="G21" s="6"/>
      <c r="H21" s="6"/>
      <c r="I21" s="21" t="str">
        <f t="shared" si="0"/>
        <v/>
      </c>
      <c r="J21" s="20" t="str">
        <v xml:space="preserve"> </v>
      </c>
    </row>
    <row r="22" spans="2:10" x14ac:dyDescent="0.3">
      <c r="B22" s="1" t="str">
        <f>IF(C22&lt;&gt;"", MAX(B$11:B21)+1, "")</f>
        <v/>
      </c>
      <c r="C22" s="1"/>
      <c r="D22" s="1"/>
      <c r="E22" s="3"/>
      <c r="F22" s="3"/>
      <c r="G22" s="3"/>
      <c r="H22" s="3"/>
      <c r="I22" s="3" t="str">
        <f t="shared" si="0"/>
        <v/>
      </c>
      <c r="J22" s="20" t="str">
        <v xml:space="preserve"> </v>
      </c>
    </row>
    <row r="23" spans="2:10" x14ac:dyDescent="0.3">
      <c r="B23" s="5" t="str">
        <f>IF(C23&lt;&gt;"", MAX(B$11:B22)+1, "")</f>
        <v/>
      </c>
      <c r="C23" s="5"/>
      <c r="D23" s="5"/>
      <c r="E23" s="6"/>
      <c r="F23" s="6"/>
      <c r="G23" s="6"/>
      <c r="H23" s="6"/>
      <c r="I23" s="21" t="str">
        <f t="shared" si="0"/>
        <v/>
      </c>
      <c r="J23" s="20" t="str">
        <v xml:space="preserve"> </v>
      </c>
    </row>
    <row r="24" spans="2:10" x14ac:dyDescent="0.3">
      <c r="B24" s="1" t="str">
        <f>IF(C24&lt;&gt;"", MAX(B$11:B23)+1, "")</f>
        <v/>
      </c>
      <c r="C24" s="1"/>
      <c r="D24" s="1"/>
      <c r="E24" s="3"/>
      <c r="F24" s="3"/>
      <c r="G24" s="3"/>
      <c r="H24" s="3"/>
      <c r="I24" s="3" t="str">
        <f t="shared" si="0"/>
        <v/>
      </c>
      <c r="J24" s="20" t="str">
        <v xml:space="preserve"> </v>
      </c>
    </row>
    <row r="25" spans="2:10" x14ac:dyDescent="0.3">
      <c r="B25" s="5" t="str">
        <f>IF(C25&lt;&gt;"", MAX(B$11:B24)+1, "")</f>
        <v/>
      </c>
      <c r="C25" s="5"/>
      <c r="D25" s="5"/>
      <c r="E25" s="6"/>
      <c r="F25" s="6"/>
      <c r="G25" s="6"/>
      <c r="H25" s="6"/>
      <c r="I25" s="21" t="str">
        <f t="shared" si="0"/>
        <v/>
      </c>
      <c r="J25" s="20" t="str">
        <v xml:space="preserve"> </v>
      </c>
    </row>
    <row r="26" spans="2:10" x14ac:dyDescent="0.3">
      <c r="B26" s="1" t="str">
        <f>IF(C26&lt;&gt;"", MAX(B$11:B25)+1, "")</f>
        <v/>
      </c>
      <c r="C26" s="1"/>
      <c r="D26" s="1"/>
      <c r="E26" s="3"/>
      <c r="F26" s="3"/>
      <c r="G26" s="3"/>
      <c r="H26" s="3"/>
      <c r="I26" s="3" t="str">
        <f t="shared" si="0"/>
        <v/>
      </c>
      <c r="J26" s="20" t="str">
        <v xml:space="preserve"> </v>
      </c>
    </row>
    <row r="27" spans="2:10" x14ac:dyDescent="0.3">
      <c r="B27" s="5" t="str">
        <f>IF(C27&lt;&gt;"", MAX(B$11:B26)+1, "")</f>
        <v/>
      </c>
      <c r="C27" s="5"/>
      <c r="D27" s="5"/>
      <c r="E27" s="6"/>
      <c r="F27" s="6"/>
      <c r="G27" s="6"/>
      <c r="H27" s="6"/>
      <c r="I27" s="21" t="str">
        <f t="shared" si="0"/>
        <v/>
      </c>
      <c r="J27" s="20" t="str">
        <v xml:space="preserve"> </v>
      </c>
    </row>
    <row r="28" spans="2:10" x14ac:dyDescent="0.3">
      <c r="B28" s="1" t="str">
        <f>IF(C28&lt;&gt;"", MAX(B$11:B27)+1, "")</f>
        <v/>
      </c>
      <c r="C28" s="1"/>
      <c r="D28" s="1"/>
      <c r="E28" s="3"/>
      <c r="F28" s="3"/>
      <c r="G28" s="3"/>
      <c r="H28" s="3"/>
      <c r="I28" s="3" t="str">
        <f t="shared" si="0"/>
        <v/>
      </c>
      <c r="J28" s="20" t="str">
        <v xml:space="preserve"> </v>
      </c>
    </row>
    <row r="29" spans="2:10" x14ac:dyDescent="0.3">
      <c r="B29" s="5" t="str">
        <f>IF(C29&lt;&gt;"", MAX(B$11:B28)+1, "")</f>
        <v/>
      </c>
      <c r="C29" s="5"/>
      <c r="D29" s="5"/>
      <c r="E29" s="6"/>
      <c r="F29" s="6"/>
      <c r="G29" s="6"/>
      <c r="H29" s="6"/>
      <c r="I29" s="21" t="str">
        <f t="shared" si="0"/>
        <v/>
      </c>
      <c r="J29" s="20" t="str">
        <v xml:space="preserve"> </v>
      </c>
    </row>
    <row r="30" spans="2:10" x14ac:dyDescent="0.3">
      <c r="B30" s="1" t="str">
        <f>IF(C30&lt;&gt;"", MAX(B$11:B29)+1, "")</f>
        <v/>
      </c>
      <c r="C30" s="1"/>
      <c r="D30" s="1"/>
      <c r="E30" s="3"/>
      <c r="F30" s="3"/>
      <c r="G30" s="3"/>
      <c r="H30" s="3"/>
      <c r="I30" s="3" t="str">
        <f t="shared" si="0"/>
        <v/>
      </c>
      <c r="J30" s="20" t="str">
        <v xml:space="preserve"> </v>
      </c>
    </row>
    <row r="31" spans="2:10" x14ac:dyDescent="0.3">
      <c r="B31" s="5" t="str">
        <f>IF(C31&lt;&gt;"", MAX(B$11:B30)+1, "")</f>
        <v/>
      </c>
      <c r="C31" s="5"/>
      <c r="D31" s="5"/>
      <c r="E31" s="6"/>
      <c r="F31" s="6"/>
      <c r="G31" s="6"/>
      <c r="H31" s="6"/>
      <c r="I31" s="21" t="str">
        <f t="shared" si="0"/>
        <v/>
      </c>
      <c r="J31" s="20" t="str">
        <v xml:space="preserve"> </v>
      </c>
    </row>
    <row r="32" spans="2:10" x14ac:dyDescent="0.3">
      <c r="B32" s="1" t="str">
        <f>IF(C32&lt;&gt;"", MAX(B$11:B31)+1, "")</f>
        <v/>
      </c>
      <c r="C32" s="1"/>
      <c r="D32" s="1"/>
      <c r="E32" s="3"/>
      <c r="F32" s="3"/>
      <c r="G32" s="3"/>
      <c r="H32" s="3"/>
      <c r="I32" s="3" t="str">
        <f t="shared" si="0"/>
        <v/>
      </c>
      <c r="J32" s="20" t="str">
        <v xml:space="preserve"> </v>
      </c>
    </row>
    <row r="33" spans="2:10" x14ac:dyDescent="0.3">
      <c r="B33" s="5" t="str">
        <f>IF(C33&lt;&gt;"", MAX(B$11:B32)+1, "")</f>
        <v/>
      </c>
      <c r="C33" s="5"/>
      <c r="D33" s="5"/>
      <c r="E33" s="6"/>
      <c r="F33" s="6"/>
      <c r="G33" s="6"/>
      <c r="H33" s="6"/>
      <c r="I33" s="21" t="str">
        <f t="shared" si="0"/>
        <v/>
      </c>
      <c r="J33" s="20" t="str">
        <v xml:space="preserve"> </v>
      </c>
    </row>
    <row r="34" spans="2:10" x14ac:dyDescent="0.3">
      <c r="B34" s="1" t="str">
        <f>IF(C34&lt;&gt;"", MAX(B$11:B33)+1, "")</f>
        <v/>
      </c>
      <c r="C34" s="1"/>
      <c r="D34" s="1"/>
      <c r="E34" s="3"/>
      <c r="F34" s="3"/>
      <c r="G34" s="3"/>
      <c r="H34" s="3"/>
      <c r="I34" s="3" t="str">
        <f t="shared" si="0"/>
        <v/>
      </c>
      <c r="J34" s="20" t="str">
        <v xml:space="preserve"> </v>
      </c>
    </row>
    <row r="35" spans="2:10" x14ac:dyDescent="0.3">
      <c r="B35" s="5" t="str">
        <f>IF(C35&lt;&gt;"", MAX(B$11:B34)+1, "")</f>
        <v/>
      </c>
      <c r="C35" s="5"/>
      <c r="D35" s="5"/>
      <c r="E35" s="6"/>
      <c r="F35" s="6"/>
      <c r="G35" s="6"/>
      <c r="H35" s="6"/>
      <c r="I35" s="21" t="str">
        <f t="shared" si="0"/>
        <v/>
      </c>
      <c r="J35" s="20" t="str">
        <v xml:space="preserve"> </v>
      </c>
    </row>
    <row r="36" spans="2:10" x14ac:dyDescent="0.3">
      <c r="B36" s="1" t="str">
        <f>IF(C36&lt;&gt;"", MAX(B$11:B35)+1, "")</f>
        <v/>
      </c>
      <c r="C36" s="1"/>
      <c r="D36" s="1"/>
      <c r="E36" s="3"/>
      <c r="F36" s="3"/>
      <c r="G36" s="3"/>
      <c r="H36" s="3"/>
      <c r="I36" s="3" t="str">
        <f t="shared" si="0"/>
        <v/>
      </c>
      <c r="J36" s="20" t="str">
        <v xml:space="preserve"> </v>
      </c>
    </row>
    <row r="37" spans="2:10" x14ac:dyDescent="0.3">
      <c r="B37" s="5" t="str">
        <f>IF(C37&lt;&gt;"", MAX(B$11:B36)+1, "")</f>
        <v/>
      </c>
      <c r="C37" s="5"/>
      <c r="D37" s="5"/>
      <c r="E37" s="6"/>
      <c r="F37" s="6"/>
      <c r="G37" s="6"/>
      <c r="H37" s="6"/>
      <c r="I37" s="21" t="str">
        <f t="shared" si="0"/>
        <v/>
      </c>
      <c r="J37" s="20" t="str">
        <v xml:space="preserve"> </v>
      </c>
    </row>
    <row r="38" spans="2:10" x14ac:dyDescent="0.3">
      <c r="B38" s="1" t="str">
        <f>IF(C38&lt;&gt;"", MAX(B$11:B37)+1, "")</f>
        <v/>
      </c>
      <c r="C38" s="1"/>
      <c r="D38" s="1"/>
      <c r="E38" s="3"/>
      <c r="F38" s="3"/>
      <c r="G38" s="3"/>
      <c r="H38" s="3"/>
      <c r="I38" s="3" t="str">
        <f t="shared" si="0"/>
        <v/>
      </c>
      <c r="J38" s="20" t="str">
        <v xml:space="preserve"> </v>
      </c>
    </row>
    <row r="39" spans="2:10" x14ac:dyDescent="0.3">
      <c r="B39" s="5" t="str">
        <f>IF(C39&lt;&gt;"", MAX(B$11:B38)+1, "")</f>
        <v/>
      </c>
      <c r="C39" s="5"/>
      <c r="D39" s="5"/>
      <c r="E39" s="6"/>
      <c r="F39" s="6"/>
      <c r="G39" s="6"/>
      <c r="H39" s="6"/>
      <c r="I39" s="21" t="str">
        <f t="shared" si="0"/>
        <v/>
      </c>
      <c r="J39" s="20" t="str">
        <v xml:space="preserve"> </v>
      </c>
    </row>
    <row r="40" spans="2:10" x14ac:dyDescent="0.3">
      <c r="B40" s="1" t="str">
        <f>IF(C40&lt;&gt;"", MAX(B$11:B39)+1, "")</f>
        <v/>
      </c>
      <c r="C40" s="1"/>
      <c r="D40" s="1"/>
      <c r="E40" s="3"/>
      <c r="F40" s="3"/>
      <c r="G40" s="3"/>
      <c r="H40" s="3"/>
      <c r="I40" s="3" t="str">
        <f t="shared" si="0"/>
        <v/>
      </c>
      <c r="J40" s="20" t="str">
        <v xml:space="preserve"> </v>
      </c>
    </row>
    <row r="41" spans="2:10" x14ac:dyDescent="0.3">
      <c r="B41" s="5" t="str">
        <f>IF(C41&lt;&gt;"", MAX(B$11:B40)+1, "")</f>
        <v/>
      </c>
      <c r="C41" s="5"/>
      <c r="D41" s="5"/>
      <c r="E41" s="6"/>
      <c r="F41" s="6"/>
      <c r="G41" s="6"/>
      <c r="H41" s="6"/>
      <c r="I41" s="21" t="str">
        <f t="shared" si="0"/>
        <v/>
      </c>
      <c r="J41" s="20" t="str">
        <v xml:space="preserve"> </v>
      </c>
    </row>
    <row r="42" spans="2:10" x14ac:dyDescent="0.3">
      <c r="B42" s="1" t="str">
        <f>IF(C42&lt;&gt;"", MAX(B$11:B41)+1, "")</f>
        <v/>
      </c>
      <c r="C42" s="1"/>
      <c r="D42" s="1"/>
      <c r="E42" s="3"/>
      <c r="F42" s="3"/>
      <c r="G42" s="3"/>
      <c r="H42" s="3"/>
      <c r="I42" s="3" t="str">
        <f t="shared" si="0"/>
        <v/>
      </c>
      <c r="J42" s="20" t="str">
        <v xml:space="preserve"> </v>
      </c>
    </row>
    <row r="43" spans="2:10" x14ac:dyDescent="0.3">
      <c r="B43" s="5" t="str">
        <f>IF(C43&lt;&gt;"", MAX(B$11:B42)+1, "")</f>
        <v/>
      </c>
      <c r="C43" s="5"/>
      <c r="D43" s="5"/>
      <c r="E43" s="6"/>
      <c r="F43" s="6"/>
      <c r="G43" s="6"/>
      <c r="H43" s="6"/>
      <c r="I43" s="21" t="str">
        <f t="shared" si="0"/>
        <v/>
      </c>
      <c r="J43" s="20" t="str">
        <v xml:space="preserve"> </v>
      </c>
    </row>
    <row r="44" spans="2:10" x14ac:dyDescent="0.3">
      <c r="B44" s="1" t="str">
        <f>IF(C44&lt;&gt;"", MAX(B$11:B43)+1, "")</f>
        <v/>
      </c>
      <c r="C44" s="1"/>
      <c r="D44" s="1"/>
      <c r="E44" s="3"/>
      <c r="F44" s="3"/>
      <c r="G44" s="3"/>
      <c r="H44" s="3"/>
      <c r="I44" s="3"/>
      <c r="J44" s="19"/>
    </row>
    <row r="45" spans="2:10" x14ac:dyDescent="0.3">
      <c r="C45" s="2"/>
      <c r="D45" s="2"/>
    </row>
    <row r="46" spans="2:10" x14ac:dyDescent="0.3">
      <c r="C46" s="7"/>
      <c r="D46" s="8"/>
    </row>
    <row r="47" spans="2:10" x14ac:dyDescent="0.3">
      <c r="B47" t="s">
        <v>38</v>
      </c>
    </row>
    <row r="48" spans="2:10" ht="16.2" x14ac:dyDescent="0.3">
      <c r="B48" t="s">
        <v>39</v>
      </c>
    </row>
    <row r="49" spans="2:7" x14ac:dyDescent="0.3">
      <c r="B49" t="s">
        <v>40</v>
      </c>
    </row>
    <row r="50" spans="2:7" x14ac:dyDescent="0.3">
      <c r="G50" s="13"/>
    </row>
  </sheetData>
  <sheetProtection algorithmName="SHA-512" hashValue="OktGbGPmsmTuUJqxH1dvbj+Cg+EF94pYPB+qxuvi6kDTraZhDHZ11VJ+jncb0/FrrVNmZ17KV6Cg8zrIQlvB/Q==" saltValue="wt7xZRkU0Q3iXrviWys+2w==" spinCount="100000" sheet="1" objects="1" scenarios="1"/>
  <mergeCells count="5">
    <mergeCell ref="C1:D1"/>
    <mergeCell ref="C3:D3"/>
    <mergeCell ref="B8:I8"/>
    <mergeCell ref="C5:D5"/>
    <mergeCell ref="C6:D6"/>
  </mergeCells>
  <pageMargins left="0.7" right="0.7" top="0.78740157499999996" bottom="0.78740157499999996"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69D1-3674-41BF-A2A8-FB92987588A5}">
  <sheetPr>
    <pageSetUpPr fitToPage="1"/>
  </sheetPr>
  <dimension ref="B1:K43"/>
  <sheetViews>
    <sheetView showGridLines="0" zoomScaleNormal="100" workbookViewId="0">
      <selection activeCell="M10" sqref="M10"/>
    </sheetView>
  </sheetViews>
  <sheetFormatPr baseColWidth="10" defaultColWidth="11.44140625" defaultRowHeight="14.4" x14ac:dyDescent="0.3"/>
  <cols>
    <col min="2" max="2" width="8.5546875" bestFit="1" customWidth="1"/>
    <col min="3" max="3" width="40.6640625" customWidth="1"/>
    <col min="4" max="4" width="28.33203125" bestFit="1" customWidth="1"/>
    <col min="5" max="5" width="22.6640625" bestFit="1" customWidth="1"/>
    <col min="6" max="6" width="22.33203125" bestFit="1" customWidth="1"/>
    <col min="7" max="7" width="20.6640625" customWidth="1"/>
    <col min="8" max="8" width="22.33203125" customWidth="1"/>
    <col min="9" max="9" width="54.77734375" style="1" customWidth="1"/>
    <col min="10" max="11" width="11.44140625" hidden="1" customWidth="1"/>
  </cols>
  <sheetData>
    <row r="1" spans="2:11" x14ac:dyDescent="0.3">
      <c r="C1" s="78" t="str">
        <f>Eingabemaske!A1</f>
        <v>Gemeinde / GKZ</v>
      </c>
      <c r="D1" s="78"/>
    </row>
    <row r="2" spans="2:11" x14ac:dyDescent="0.3">
      <c r="C2" s="2" t="str">
        <f>Eingabemaske!C1</f>
        <v>"Gemeinde"</v>
      </c>
      <c r="D2" s="1" t="str">
        <f>Eingabemaske!D1</f>
        <v>"GKZ"</v>
      </c>
    </row>
    <row r="3" spans="2:11" x14ac:dyDescent="0.3">
      <c r="C3" s="78" t="str">
        <f>Eingabemaske!A2</f>
        <v>Erstellt am / durch</v>
      </c>
      <c r="D3" s="78"/>
    </row>
    <row r="4" spans="2:11" x14ac:dyDescent="0.3">
      <c r="C4" s="22" t="str">
        <f>Eingabemaske!C2</f>
        <v xml:space="preserve">"Datum" </v>
      </c>
      <c r="D4" s="1" t="str">
        <f>Eingabemaske!D2</f>
        <v>"Name"</v>
      </c>
    </row>
    <row r="5" spans="2:11" x14ac:dyDescent="0.3">
      <c r="C5" s="78" t="s">
        <v>37</v>
      </c>
      <c r="D5" s="78"/>
    </row>
    <row r="6" spans="2:11" x14ac:dyDescent="0.3">
      <c r="C6" s="80" t="str">
        <f>Eingabemaske!C3</f>
        <v>"Jahreszahl"</v>
      </c>
      <c r="D6" s="81"/>
    </row>
    <row r="8" spans="2:11" ht="18" x14ac:dyDescent="0.35">
      <c r="B8" s="82" t="str">
        <f>"Liste der zu renovierenden Gebäude 2025 - " &amp;C2</f>
        <v>Liste der zu renovierenden Gebäude 2025 - "Gemeinde"</v>
      </c>
      <c r="C8" s="82"/>
      <c r="D8" s="82"/>
      <c r="E8" s="82"/>
      <c r="F8" s="82"/>
      <c r="G8" s="82"/>
      <c r="H8" s="82"/>
      <c r="I8" s="82"/>
    </row>
    <row r="9" spans="2:11" ht="43.2" x14ac:dyDescent="0.3">
      <c r="B9" s="4" t="str">
        <f>Tabelle3[[#Headers],[Lfd. 
Nummer]]</f>
        <v>Lfd. 
Nummer</v>
      </c>
      <c r="C9" s="4" t="str">
        <f>Tabelle3[[#Headers],[Gebäudebezeichnung]]</f>
        <v>Gebäudebezeichnung</v>
      </c>
      <c r="D9" s="4" t="str">
        <f>Tabelle3[[#Headers],[konditionierte
Nutzfläche '[m2']]]</f>
        <v>konditionierte
Nutzfläche [m2]</v>
      </c>
      <c r="E9" s="4" t="str">
        <f>Tabelle3[[#Headers],[Jahres Verbrauch  - Wärme
'[kWh']]]</f>
        <v>Jahres Verbrauch  - Wärme
[kWh]</v>
      </c>
      <c r="F9" s="4" t="str">
        <f>Tabelle3[[#Headers],[Jahres Verbrauch - Strom
'[kWh']]]</f>
        <v>Jahres Verbrauch - Strom
[kWh]</v>
      </c>
      <c r="G9" s="4" t="str">
        <f>Tabelle3[[#Headers],[Jahres Verbrauch - Kälte '[kWh']]]</f>
        <v>Jahres Verbrauch - Kälte [kWh]</v>
      </c>
      <c r="H9" s="4" t="str">
        <f>Tabelle3[[#Headers],[Jahres Verbrauch - Warmwasser '[kWh']]]</f>
        <v>Jahres Verbrauch - Warmwasser [kWh]</v>
      </c>
      <c r="I9" s="4" t="str">
        <f>Tabelle3[[#Headers],[Link - Energieausweis]]</f>
        <v>Link - Energieausweis</v>
      </c>
    </row>
    <row r="10" spans="2:11" x14ac:dyDescent="0.3">
      <c r="B10" s="5">
        <v>1</v>
      </c>
      <c r="C10" s="5" t="e" cm="1" vm="1">
        <f t="array" ref="C10">_xlfn._xlws.FILTER(Tabelle3[Gebäudebezeichnung],Tabelle3[Relevanz Ausgangs-basis]="anzeigen")</f>
        <v>#VALUE!</v>
      </c>
      <c r="D10" s="5" t="e" cm="1" vm="1">
        <f t="array" ref="D10">_xlfn._xlws.FILTER(Tabelle3[konditionierte
Nutzfläche '[m2']],Tabelle3[Relevanz Ausgangs-basis]="anzeigen")</f>
        <v>#VALUE!</v>
      </c>
      <c r="E10" s="5" t="e" cm="1" vm="1">
        <f t="array" ref="E10">_xlfn._xlws.FILTER(Tabelle3[Jahres Verbrauch  - Wärme
'[kWh']],Tabelle3[Relevanz Ausgangs-basis]="anzeigen")</f>
        <v>#VALUE!</v>
      </c>
      <c r="F10" s="5" t="e" cm="1" vm="1">
        <f t="array" ref="F10">_xlfn._xlws.FILTER(Tabelle3[Jahres Verbrauch - Strom
'[kWh']],Tabelle3[Relevanz Ausgangs-basis]="anzeigen")</f>
        <v>#VALUE!</v>
      </c>
      <c r="G10" s="6" t="e" cm="1" vm="1">
        <f t="array" ref="G10">_xlfn._xlws.FILTER(Tabelle3[Jahres Verbrauch - Kälte '[kWh']],Tabelle3[Relevanz Ausgangs-basis]="anzeigen")</f>
        <v>#VALUE!</v>
      </c>
      <c r="H10" s="6" t="e" cm="1" vm="1">
        <f t="array" ref="H10">_xlfn._xlws.FILTER(Tabelle3[Jahres Verbrauch - Warmwasser '[kWh']],Tabelle3[Relevanz Ausgangs-basis]="anzeigen")</f>
        <v>#VALUE!</v>
      </c>
      <c r="I10" s="21" t="e" vm="2">
        <f>IF(J10&lt;&gt;" ",HYPERLINK(K10,K10),"")</f>
        <v>#VALUE!</v>
      </c>
      <c r="J10" t="e" cm="1" vm="2">
        <f t="array" ref="J10:J34">IF(NOT(ISBLANK(K10:K34)),IF(K10:K34="kein EAW","keine Daten","ok")," ")</f>
        <v>#VALUE!</v>
      </c>
      <c r="K10" t="e" cm="1" vm="1">
        <f t="array" ref="K10">_xlfn._xlws.FILTER(Tabelle3[Link - Energieausweis],Tabelle3[Relevanz Ausgangs-basis]="anzeigen")</f>
        <v>#VALUE!</v>
      </c>
    </row>
    <row r="11" spans="2:11" x14ac:dyDescent="0.3">
      <c r="B11" s="1" t="str">
        <f>IF(C11&lt;&gt;"", MAX(B$10:B10)+1, "")</f>
        <v/>
      </c>
      <c r="C11" s="1"/>
      <c r="D11" s="1"/>
      <c r="E11" s="3"/>
      <c r="F11" s="3"/>
      <c r="G11" s="3"/>
      <c r="H11" s="3"/>
      <c r="I11" s="3" t="str">
        <f>IF(J11&lt;&gt;" ",HYPERLINK(K11,K11),"")</f>
        <v/>
      </c>
      <c r="J11" t="str">
        <v xml:space="preserve"> </v>
      </c>
    </row>
    <row r="12" spans="2:11" x14ac:dyDescent="0.3">
      <c r="B12" s="5" t="str">
        <f>IF(C12&lt;&gt;"", MAX(B$10:B11)+1, "")</f>
        <v/>
      </c>
      <c r="C12" s="5"/>
      <c r="D12" s="5"/>
      <c r="E12" s="6"/>
      <c r="F12" s="6"/>
      <c r="G12" s="6"/>
      <c r="H12" s="6"/>
      <c r="I12" s="21" t="str">
        <f t="shared" ref="I12:I34" si="0">IF(J12&lt;&gt;" ",HYPERLINK(K12,K12),"")</f>
        <v/>
      </c>
      <c r="J12" t="str">
        <v xml:space="preserve"> </v>
      </c>
    </row>
    <row r="13" spans="2:11" x14ac:dyDescent="0.3">
      <c r="B13" s="1" t="str">
        <f>IF(C13&lt;&gt;"", MAX(B$10:B12)+1, "")</f>
        <v/>
      </c>
      <c r="C13" s="1"/>
      <c r="D13" s="1"/>
      <c r="E13" s="3"/>
      <c r="F13" s="3"/>
      <c r="G13" s="3"/>
      <c r="H13" s="3"/>
      <c r="I13" s="3" t="str">
        <f t="shared" si="0"/>
        <v/>
      </c>
      <c r="J13" t="str">
        <v xml:space="preserve"> </v>
      </c>
    </row>
    <row r="14" spans="2:11" x14ac:dyDescent="0.3">
      <c r="B14" s="5" t="str">
        <f>IF(C14&lt;&gt;"", MAX(B$10:B13)+1, "")</f>
        <v/>
      </c>
      <c r="C14" s="5"/>
      <c r="D14" s="5"/>
      <c r="E14" s="6"/>
      <c r="F14" s="6"/>
      <c r="G14" s="6"/>
      <c r="H14" s="6"/>
      <c r="I14" s="21" t="str">
        <f t="shared" si="0"/>
        <v/>
      </c>
      <c r="J14" t="str">
        <v xml:space="preserve"> </v>
      </c>
    </row>
    <row r="15" spans="2:11" x14ac:dyDescent="0.3">
      <c r="B15" s="1" t="str">
        <f>IF(C15&lt;&gt;"", MAX(B$10:B14)+1, "")</f>
        <v/>
      </c>
      <c r="C15" s="1"/>
      <c r="D15" s="1"/>
      <c r="E15" s="3"/>
      <c r="F15" s="3"/>
      <c r="G15" s="3"/>
      <c r="H15" s="3"/>
      <c r="I15" s="3" t="str">
        <f t="shared" si="0"/>
        <v/>
      </c>
      <c r="J15" t="str">
        <v xml:space="preserve"> </v>
      </c>
    </row>
    <row r="16" spans="2:11" x14ac:dyDescent="0.3">
      <c r="B16" s="5" t="str">
        <f>IF(C16&lt;&gt;"", MAX(B$10:B15)+1, "")</f>
        <v/>
      </c>
      <c r="C16" s="5"/>
      <c r="D16" s="5"/>
      <c r="E16" s="6"/>
      <c r="F16" s="6"/>
      <c r="G16" s="6"/>
      <c r="H16" s="6"/>
      <c r="I16" s="21" t="str">
        <f t="shared" si="0"/>
        <v/>
      </c>
      <c r="J16" t="str">
        <v xml:space="preserve"> </v>
      </c>
    </row>
    <row r="17" spans="2:10" x14ac:dyDescent="0.3">
      <c r="B17" s="1" t="str">
        <f>IF(C17&lt;&gt;"", MAX(B$10:B16)+1, "")</f>
        <v/>
      </c>
      <c r="C17" s="1"/>
      <c r="D17" s="1"/>
      <c r="E17" s="3"/>
      <c r="F17" s="3"/>
      <c r="G17" s="3"/>
      <c r="H17" s="3"/>
      <c r="I17" s="3" t="str">
        <f t="shared" si="0"/>
        <v/>
      </c>
      <c r="J17" t="str">
        <v xml:space="preserve"> </v>
      </c>
    </row>
    <row r="18" spans="2:10" x14ac:dyDescent="0.3">
      <c r="B18" s="5" t="str">
        <f>IF(C18&lt;&gt;"", MAX(B$10:B17)+1, "")</f>
        <v/>
      </c>
      <c r="C18" s="5"/>
      <c r="D18" s="5" t="str">
        <f>IF(E18&lt;&gt;"", MAX(D$10:D17)+1, "")</f>
        <v/>
      </c>
      <c r="E18" s="5"/>
      <c r="F18" s="5" t="str">
        <f>IF(G18&lt;&gt;"", MAX(F$10:F17)+1, "")</f>
        <v/>
      </c>
      <c r="G18" s="5"/>
      <c r="H18" s="6"/>
      <c r="I18" s="21" t="str">
        <f t="shared" si="0"/>
        <v/>
      </c>
      <c r="J18" t="str">
        <v xml:space="preserve"> </v>
      </c>
    </row>
    <row r="19" spans="2:10" x14ac:dyDescent="0.3">
      <c r="B19" s="1" t="str">
        <f>IF(C19&lt;&gt;"", MAX(B$10:B18)+1, "")</f>
        <v/>
      </c>
      <c r="C19" s="1"/>
      <c r="D19" s="1"/>
      <c r="E19" s="3"/>
      <c r="F19" s="3"/>
      <c r="G19" s="3"/>
      <c r="H19" s="3"/>
      <c r="I19" s="3" t="str">
        <f t="shared" si="0"/>
        <v/>
      </c>
      <c r="J19" t="str">
        <v xml:space="preserve"> </v>
      </c>
    </row>
    <row r="20" spans="2:10" x14ac:dyDescent="0.3">
      <c r="B20" s="5" t="str">
        <f>IF(C20&lt;&gt;"", MAX(B$10:B19)+1, "")</f>
        <v/>
      </c>
      <c r="C20" s="5"/>
      <c r="D20" s="5" t="str">
        <f>IF(E20&lt;&gt;"", MAX(D$10:D19)+1, "")</f>
        <v/>
      </c>
      <c r="E20" s="5"/>
      <c r="F20" s="5" t="str">
        <f>IF(G20&lt;&gt;"", MAX(F$10:F19)+1, "")</f>
        <v/>
      </c>
      <c r="G20" s="5"/>
      <c r="H20" s="6"/>
      <c r="I20" s="21" t="str">
        <f t="shared" si="0"/>
        <v/>
      </c>
      <c r="J20" t="str">
        <v xml:space="preserve"> </v>
      </c>
    </row>
    <row r="21" spans="2:10" x14ac:dyDescent="0.3">
      <c r="B21" s="1" t="str">
        <f>IF(C21&lt;&gt;"", MAX(B$10:B20)+1, "")</f>
        <v/>
      </c>
      <c r="C21" s="1"/>
      <c r="D21" s="1"/>
      <c r="E21" s="3"/>
      <c r="F21" s="3"/>
      <c r="G21" s="3"/>
      <c r="H21" s="3"/>
      <c r="I21" s="3" t="str">
        <f t="shared" si="0"/>
        <v/>
      </c>
      <c r="J21" t="str">
        <v xml:space="preserve"> </v>
      </c>
    </row>
    <row r="22" spans="2:10" x14ac:dyDescent="0.3">
      <c r="B22" s="5" t="str">
        <f>IF(C22&lt;&gt;"", MAX(B$10:B21)+1, "")</f>
        <v/>
      </c>
      <c r="C22" s="5"/>
      <c r="D22" s="5" t="str">
        <f>IF(E22&lt;&gt;"", MAX(D$10:D21)+1, "")</f>
        <v/>
      </c>
      <c r="E22" s="5"/>
      <c r="F22" s="5" t="str">
        <f>IF(G22&lt;&gt;"", MAX(F$10:F21)+1, "")</f>
        <v/>
      </c>
      <c r="G22" s="5"/>
      <c r="H22" s="6"/>
      <c r="I22" s="21" t="str">
        <f t="shared" si="0"/>
        <v/>
      </c>
      <c r="J22" t="str">
        <v xml:space="preserve"> </v>
      </c>
    </row>
    <row r="23" spans="2:10" x14ac:dyDescent="0.3">
      <c r="B23" s="1" t="str">
        <f>IF(C23&lt;&gt;"", MAX(B$10:B22)+1, "")</f>
        <v/>
      </c>
      <c r="C23" s="1"/>
      <c r="D23" s="1"/>
      <c r="E23" s="3"/>
      <c r="F23" s="3"/>
      <c r="G23" s="3"/>
      <c r="H23" s="3"/>
      <c r="I23" s="3" t="str">
        <f t="shared" si="0"/>
        <v/>
      </c>
      <c r="J23" t="str">
        <v xml:space="preserve"> </v>
      </c>
    </row>
    <row r="24" spans="2:10" x14ac:dyDescent="0.3">
      <c r="B24" s="5" t="str">
        <f>IF(C24&lt;&gt;"", MAX(B$10:B23)+1, "")</f>
        <v/>
      </c>
      <c r="C24" s="5"/>
      <c r="D24" s="5" t="str">
        <f>IF(E24&lt;&gt;"", MAX(D$10:D23)+1, "")</f>
        <v/>
      </c>
      <c r="E24" s="5"/>
      <c r="F24" s="5" t="str">
        <f>IF(G24&lt;&gt;"", MAX(F$10:F23)+1, "")</f>
        <v/>
      </c>
      <c r="G24" s="5"/>
      <c r="H24" s="6"/>
      <c r="I24" s="21" t="str">
        <f t="shared" si="0"/>
        <v/>
      </c>
      <c r="J24" t="str">
        <v xml:space="preserve"> </v>
      </c>
    </row>
    <row r="25" spans="2:10" x14ac:dyDescent="0.3">
      <c r="B25" s="1" t="str">
        <f>IF(C25&lt;&gt;"", MAX(B$10:B24)+1, "")</f>
        <v/>
      </c>
      <c r="C25" s="1"/>
      <c r="D25" s="1"/>
      <c r="E25" s="3"/>
      <c r="F25" s="3"/>
      <c r="G25" s="3"/>
      <c r="H25" s="3"/>
      <c r="I25" s="3" t="str">
        <f t="shared" si="0"/>
        <v/>
      </c>
      <c r="J25" t="str">
        <v xml:space="preserve"> </v>
      </c>
    </row>
    <row r="26" spans="2:10" x14ac:dyDescent="0.3">
      <c r="B26" s="5" t="str">
        <f>IF(C26&lt;&gt;"", MAX(B$10:B25)+1, "")</f>
        <v/>
      </c>
      <c r="C26" s="5"/>
      <c r="D26" s="5" t="str">
        <f>IF(E26&lt;&gt;"", MAX(D$10:D25)+1, "")</f>
        <v/>
      </c>
      <c r="E26" s="5"/>
      <c r="F26" s="5" t="str">
        <f>IF(G26&lt;&gt;"", MAX(F$10:F25)+1, "")</f>
        <v/>
      </c>
      <c r="G26" s="5"/>
      <c r="H26" s="6"/>
      <c r="I26" s="21" t="str">
        <f t="shared" si="0"/>
        <v/>
      </c>
      <c r="J26" t="str">
        <v xml:space="preserve"> </v>
      </c>
    </row>
    <row r="27" spans="2:10" x14ac:dyDescent="0.3">
      <c r="B27" s="1" t="str">
        <f>IF(C27&lt;&gt;"", MAX(B$10:B26)+1, "")</f>
        <v/>
      </c>
      <c r="C27" s="1"/>
      <c r="D27" s="1"/>
      <c r="E27" s="3"/>
      <c r="F27" s="3"/>
      <c r="G27" s="3"/>
      <c r="H27" s="3"/>
      <c r="I27" s="3" t="str">
        <f t="shared" si="0"/>
        <v/>
      </c>
      <c r="J27" t="str">
        <v xml:space="preserve"> </v>
      </c>
    </row>
    <row r="28" spans="2:10" x14ac:dyDescent="0.3">
      <c r="B28" s="5" t="str">
        <f>IF(C28&lt;&gt;"", MAX(B$10:B27)+1, "")</f>
        <v/>
      </c>
      <c r="C28" s="5"/>
      <c r="D28" s="5" t="str">
        <f>IF(E28&lt;&gt;"", MAX(D$10:D27)+1, "")</f>
        <v/>
      </c>
      <c r="E28" s="5"/>
      <c r="F28" s="5" t="str">
        <f>IF(G28&lt;&gt;"", MAX(F$10:F27)+1, "")</f>
        <v/>
      </c>
      <c r="G28" s="5"/>
      <c r="H28" s="6"/>
      <c r="I28" s="21" t="str">
        <f t="shared" si="0"/>
        <v/>
      </c>
      <c r="J28" t="str">
        <v xml:space="preserve"> </v>
      </c>
    </row>
    <row r="29" spans="2:10" x14ac:dyDescent="0.3">
      <c r="B29" s="1" t="str">
        <f>IF(C29&lt;&gt;"", MAX(B$10:B28)+1, "")</f>
        <v/>
      </c>
      <c r="C29" s="1"/>
      <c r="D29" s="1"/>
      <c r="E29" s="3"/>
      <c r="F29" s="3"/>
      <c r="G29" s="3"/>
      <c r="H29" s="3"/>
      <c r="I29" s="3" t="str">
        <f t="shared" si="0"/>
        <v/>
      </c>
      <c r="J29" t="str">
        <v xml:space="preserve"> </v>
      </c>
    </row>
    <row r="30" spans="2:10" x14ac:dyDescent="0.3">
      <c r="B30" s="5" t="str">
        <f>IF(C30&lt;&gt;"", MAX(B$10:B29)+1, "")</f>
        <v/>
      </c>
      <c r="C30" s="5"/>
      <c r="D30" s="5" t="str">
        <f>IF(E30&lt;&gt;"", MAX(D$10:D29)+1, "")</f>
        <v/>
      </c>
      <c r="E30" s="5"/>
      <c r="F30" s="5" t="str">
        <f>IF(G30&lt;&gt;"", MAX(F$10:F29)+1, "")</f>
        <v/>
      </c>
      <c r="G30" s="5"/>
      <c r="H30" s="6"/>
      <c r="I30" s="21" t="str">
        <f t="shared" si="0"/>
        <v/>
      </c>
      <c r="J30" t="str">
        <v xml:space="preserve"> </v>
      </c>
    </row>
    <row r="31" spans="2:10" x14ac:dyDescent="0.3">
      <c r="B31" s="1" t="str">
        <f>IF(C31&lt;&gt;"", MAX(B$10:B30)+1, "")</f>
        <v/>
      </c>
      <c r="C31" s="1"/>
      <c r="D31" s="1"/>
      <c r="E31" s="3"/>
      <c r="F31" s="3"/>
      <c r="G31" s="3"/>
      <c r="H31" s="3"/>
      <c r="I31" s="3" t="str">
        <f t="shared" si="0"/>
        <v/>
      </c>
      <c r="J31" t="str">
        <v xml:space="preserve"> </v>
      </c>
    </row>
    <row r="32" spans="2:10" x14ac:dyDescent="0.3">
      <c r="B32" s="5" t="str">
        <f>IF(C32&lt;&gt;"", MAX(B$10:B31)+1, "")</f>
        <v/>
      </c>
      <c r="C32" s="5"/>
      <c r="D32" s="5" t="str">
        <f>IF(E32&lt;&gt;"", MAX(D$10:D31)+1, "")</f>
        <v/>
      </c>
      <c r="E32" s="5"/>
      <c r="F32" s="5" t="str">
        <f>IF(G32&lt;&gt;"", MAX(F$10:F31)+1, "")</f>
        <v/>
      </c>
      <c r="G32" s="5"/>
      <c r="H32" s="6"/>
      <c r="I32" s="21" t="str">
        <f t="shared" si="0"/>
        <v/>
      </c>
      <c r="J32" t="str">
        <v xml:space="preserve"> </v>
      </c>
    </row>
    <row r="33" spans="2:10" x14ac:dyDescent="0.3">
      <c r="B33" s="1" t="str">
        <f>IF(C33&lt;&gt;"", MAX(B$10:B32)+1, "")</f>
        <v/>
      </c>
      <c r="C33" s="1"/>
      <c r="D33" s="1"/>
      <c r="E33" s="3"/>
      <c r="F33" s="3"/>
      <c r="G33" s="3"/>
      <c r="H33" s="3"/>
      <c r="I33" s="3" t="str">
        <f t="shared" si="0"/>
        <v/>
      </c>
      <c r="J33" t="str">
        <v xml:space="preserve"> </v>
      </c>
    </row>
    <row r="34" spans="2:10" x14ac:dyDescent="0.3">
      <c r="B34" s="5" t="str">
        <f>IF(C34&lt;&gt;"", MAX(B$10:B33)+1, "")</f>
        <v/>
      </c>
      <c r="C34" s="5"/>
      <c r="D34" s="5" t="str">
        <f>IF(E34&lt;&gt;"", MAX(D$10:D33)+1, "")</f>
        <v/>
      </c>
      <c r="E34" s="5"/>
      <c r="F34" s="5" t="str">
        <f>IF(G34&lt;&gt;"", MAX(F$10:F33)+1, "")</f>
        <v/>
      </c>
      <c r="G34" s="5"/>
      <c r="H34" s="6"/>
      <c r="I34" s="21" t="str">
        <f t="shared" si="0"/>
        <v/>
      </c>
      <c r="J34" t="str">
        <v xml:space="preserve"> </v>
      </c>
    </row>
    <row r="35" spans="2:10" x14ac:dyDescent="0.3">
      <c r="B35" s="1" t="str">
        <f>IF(C35&lt;&gt;"", MAX(B$10:B34)+1, "")</f>
        <v/>
      </c>
      <c r="C35" s="1"/>
      <c r="D35" s="1"/>
      <c r="E35" s="3"/>
      <c r="F35" s="3"/>
      <c r="G35" s="3"/>
      <c r="H35" s="3"/>
      <c r="I35" s="3"/>
    </row>
    <row r="36" spans="2:10" x14ac:dyDescent="0.3">
      <c r="C36" s="15" t="s">
        <v>41</v>
      </c>
      <c r="D36" s="16" t="e" vm="2">
        <f>SUBTOTAL(109,D10:D35)</f>
        <v>#VALUE!</v>
      </c>
      <c r="E36" s="14"/>
    </row>
    <row r="37" spans="2:10" x14ac:dyDescent="0.3">
      <c r="C37" s="17" t="s">
        <v>42</v>
      </c>
      <c r="D37" s="18" t="e" vm="2">
        <f>D36*0.03</f>
        <v>#VALUE!</v>
      </c>
      <c r="E37" s="14"/>
    </row>
    <row r="39" spans="2:10" x14ac:dyDescent="0.3">
      <c r="B39" t="s">
        <v>43</v>
      </c>
    </row>
    <row r="40" spans="2:10" ht="16.2" x14ac:dyDescent="0.3">
      <c r="B40" s="9" t="s">
        <v>39</v>
      </c>
      <c r="F40" s="10"/>
      <c r="G40" s="10"/>
      <c r="H40" s="10"/>
    </row>
    <row r="41" spans="2:10" x14ac:dyDescent="0.3">
      <c r="B41" s="9" t="s">
        <v>40</v>
      </c>
      <c r="F41" s="10"/>
      <c r="G41" s="11"/>
      <c r="H41" s="10"/>
    </row>
    <row r="42" spans="2:10" x14ac:dyDescent="0.3">
      <c r="B42" s="9" t="s">
        <v>44</v>
      </c>
      <c r="F42" s="10"/>
      <c r="G42" s="10"/>
      <c r="H42" s="10"/>
    </row>
    <row r="43" spans="2:10" x14ac:dyDescent="0.3">
      <c r="B43" s="9" t="s">
        <v>45</v>
      </c>
    </row>
  </sheetData>
  <sheetProtection algorithmName="SHA-512" hashValue="Xg3izkv+FI4U5sBV/oAMM40rFgwl5TMsSeKGr2IaAsKjYxvM5slF4RUx3MmUx+SDAdKgnLf3CRVGvWbG/Gf8Lw==" saltValue="Jz44HAisntz4D3gdt98nVQ==" spinCount="100000" sheet="1" objects="1" scenarios="1"/>
  <mergeCells count="5">
    <mergeCell ref="B8:I8"/>
    <mergeCell ref="C1:D1"/>
    <mergeCell ref="C3:D3"/>
    <mergeCell ref="C5:D5"/>
    <mergeCell ref="C6:D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71C0-97E2-479E-BD4D-25F83777EC6E}">
  <dimension ref="A1:E4"/>
  <sheetViews>
    <sheetView workbookViewId="0">
      <selection activeCell="C10" sqref="C10"/>
    </sheetView>
  </sheetViews>
  <sheetFormatPr baseColWidth="10" defaultColWidth="11.44140625" defaultRowHeight="14.4" x14ac:dyDescent="0.3"/>
  <cols>
    <col min="1" max="1" width="13.33203125" bestFit="1" customWidth="1"/>
    <col min="5" max="5" width="13.44140625" bestFit="1" customWidth="1"/>
  </cols>
  <sheetData>
    <row r="1" spans="1:5" x14ac:dyDescent="0.3">
      <c r="A1" t="s">
        <v>35</v>
      </c>
      <c r="B1" t="s">
        <v>35</v>
      </c>
      <c r="C1" s="2" t="s">
        <v>46</v>
      </c>
      <c r="E1" t="s">
        <v>47</v>
      </c>
    </row>
    <row r="2" spans="1:5" x14ac:dyDescent="0.3">
      <c r="A2" t="s">
        <v>36</v>
      </c>
      <c r="B2" t="s">
        <v>36</v>
      </c>
      <c r="C2">
        <v>2015</v>
      </c>
      <c r="E2" t="s">
        <v>35</v>
      </c>
    </row>
    <row r="3" spans="1:5" x14ac:dyDescent="0.3">
      <c r="A3" t="s">
        <v>48</v>
      </c>
      <c r="C3">
        <v>2019</v>
      </c>
      <c r="E3" t="s">
        <v>36</v>
      </c>
    </row>
    <row r="4" spans="1:5" x14ac:dyDescent="0.3">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2.xml><?xml version="1.0" encoding="utf-8"?>
<ds:datastoreItem xmlns:ds="http://schemas.openxmlformats.org/officeDocument/2006/customXml" ds:itemID="{C3D20F6C-733D-4AC4-8DC4-E3E8E071FE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Ralph Zulehner</cp:lastModifiedBy>
  <cp:revision/>
  <cp:lastPrinted>2025-07-15T09:45:18Z</cp:lastPrinted>
  <dcterms:created xsi:type="dcterms:W3CDTF">2025-05-27T07:30:37Z</dcterms:created>
  <dcterms:modified xsi:type="dcterms:W3CDTF">2025-07-15T09:50:02Z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